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600" yWindow="-15" windowWidth="12645" windowHeight="12285"/>
  </bookViews>
  <sheets>
    <sheet name="GD-6363P-TWRPI" sheetId="1" r:id="rId1"/>
    <sheet name="Ascii-7SEg" sheetId="2" r:id="rId2"/>
    <sheet name="Special Symbols" sheetId="3" r:id="rId3"/>
    <sheet name="Sheet1" sheetId="4" r:id="rId4"/>
  </sheets>
  <definedNames>
    <definedName name="_xlnm._FilterDatabase" localSheetId="0" hidden="1">'GD-6363P-TWRPI'!$A$4:$P$16</definedName>
  </definedNames>
  <calcPr calcId="125725"/>
</workbook>
</file>

<file path=xl/calcChain.xml><?xml version="1.0" encoding="utf-8"?>
<calcChain xmlns="http://schemas.openxmlformats.org/spreadsheetml/2006/main">
  <c r="O5" i="1"/>
  <c r="M6"/>
  <c r="M7"/>
  <c r="M8"/>
  <c r="M9"/>
  <c r="M10"/>
  <c r="M11"/>
  <c r="M12"/>
  <c r="M13"/>
  <c r="M14"/>
  <c r="M15"/>
  <c r="M5"/>
  <c r="N13"/>
  <c r="N14"/>
  <c r="N15"/>
  <c r="N12"/>
  <c r="L12"/>
  <c r="L16"/>
  <c r="L17"/>
  <c r="J17"/>
  <c r="K17" s="1"/>
  <c r="I17"/>
  <c r="J16"/>
  <c r="K16" s="1"/>
  <c r="I16"/>
  <c r="J15"/>
  <c r="K15" s="1"/>
  <c r="L15" s="1"/>
  <c r="J14"/>
  <c r="K14" s="1"/>
  <c r="L14" s="1"/>
  <c r="J13"/>
  <c r="K13" s="1"/>
  <c r="L13" s="1"/>
  <c r="J12"/>
  <c r="K12" s="1"/>
  <c r="L11"/>
  <c r="J11"/>
  <c r="K11" s="1"/>
  <c r="I11"/>
  <c r="L10"/>
  <c r="J10"/>
  <c r="K10" s="1"/>
  <c r="I10"/>
  <c r="H10"/>
  <c r="L9"/>
  <c r="J9"/>
  <c r="K9" s="1"/>
  <c r="I9"/>
  <c r="L8"/>
  <c r="J8"/>
  <c r="K8" s="1"/>
  <c r="I8"/>
  <c r="L7"/>
  <c r="J7"/>
  <c r="K7" s="1"/>
  <c r="I7"/>
  <c r="L6"/>
  <c r="J6"/>
  <c r="I6"/>
  <c r="P6"/>
  <c r="P7"/>
  <c r="P8"/>
  <c r="P9"/>
  <c r="P10"/>
  <c r="P11"/>
  <c r="P12"/>
  <c r="P13"/>
  <c r="P14"/>
  <c r="P15"/>
  <c r="P5"/>
  <c r="S5" i="2"/>
  <c r="T5"/>
  <c r="S6"/>
  <c r="T6"/>
  <c r="S7"/>
  <c r="T7"/>
  <c r="S8"/>
  <c r="T8"/>
  <c r="T4"/>
  <c r="S4"/>
  <c r="L5"/>
  <c r="M5"/>
  <c r="N5"/>
  <c r="O5"/>
  <c r="P5"/>
  <c r="Q5"/>
  <c r="R5"/>
  <c r="L6"/>
  <c r="M6"/>
  <c r="N6"/>
  <c r="O6"/>
  <c r="P6"/>
  <c r="Q6"/>
  <c r="R6"/>
  <c r="L7"/>
  <c r="M7"/>
  <c r="N7"/>
  <c r="O7"/>
  <c r="P7"/>
  <c r="Q7"/>
  <c r="R7"/>
  <c r="L8"/>
  <c r="M8"/>
  <c r="N8"/>
  <c r="O8"/>
  <c r="P8"/>
  <c r="Q8"/>
  <c r="R8"/>
  <c r="R4"/>
  <c r="Q4"/>
  <c r="P4"/>
  <c r="O4"/>
  <c r="N4"/>
  <c r="M4"/>
  <c r="L4"/>
  <c r="D4"/>
  <c r="D5"/>
  <c r="D6"/>
  <c r="D7"/>
  <c r="D8"/>
  <c r="H8" i="1" l="1"/>
  <c r="G10"/>
  <c r="H6"/>
  <c r="H7"/>
  <c r="H9"/>
  <c r="H11"/>
  <c r="G9"/>
  <c r="G11"/>
  <c r="G6"/>
  <c r="K6"/>
  <c r="G7" s="1"/>
  <c r="G8"/>
  <c r="I4" i="3"/>
  <c r="H13"/>
  <c r="H14"/>
  <c r="H15"/>
  <c r="H16"/>
  <c r="H17"/>
  <c r="H18"/>
  <c r="H12"/>
  <c r="H5"/>
  <c r="H6"/>
  <c r="H7"/>
  <c r="H8"/>
  <c r="H9"/>
  <c r="H10"/>
  <c r="H4"/>
  <c r="I13"/>
  <c r="I14"/>
  <c r="I15"/>
  <c r="I16"/>
  <c r="I17"/>
  <c r="I18"/>
  <c r="I12"/>
  <c r="I5"/>
  <c r="I6"/>
  <c r="I7"/>
  <c r="I8"/>
  <c r="I9"/>
  <c r="I10"/>
  <c r="D26" i="2"/>
  <c r="D19"/>
  <c r="D20"/>
  <c r="D21"/>
  <c r="D22"/>
  <c r="D23"/>
  <c r="D24"/>
  <c r="D25"/>
  <c r="D18"/>
  <c r="D9"/>
  <c r="G18" i="3"/>
  <c r="G17"/>
  <c r="G16"/>
  <c r="G15"/>
  <c r="G14"/>
  <c r="G13"/>
  <c r="G12"/>
  <c r="O6" i="1"/>
  <c r="O7"/>
  <c r="O8"/>
  <c r="O9"/>
  <c r="O10"/>
  <c r="O12"/>
  <c r="O13"/>
  <c r="O14"/>
  <c r="O15"/>
  <c r="O11"/>
  <c r="R25" i="2"/>
  <c r="Q25"/>
  <c r="P25"/>
  <c r="O25"/>
  <c r="N25"/>
  <c r="M25"/>
  <c r="L25"/>
  <c r="S25" s="1"/>
  <c r="R24"/>
  <c r="Q24"/>
  <c r="P24"/>
  <c r="O24"/>
  <c r="N24"/>
  <c r="M24"/>
  <c r="L24"/>
  <c r="S24" s="1"/>
  <c r="R23"/>
  <c r="Q23"/>
  <c r="P23"/>
  <c r="O23"/>
  <c r="N23"/>
  <c r="M23"/>
  <c r="L23"/>
  <c r="S23" s="1"/>
  <c r="R22"/>
  <c r="Q22"/>
  <c r="P22"/>
  <c r="O22"/>
  <c r="N22"/>
  <c r="M22"/>
  <c r="L22"/>
  <c r="S22" s="1"/>
  <c r="R21"/>
  <c r="Q21"/>
  <c r="P21"/>
  <c r="O21"/>
  <c r="N21"/>
  <c r="M21"/>
  <c r="L21"/>
  <c r="S21" s="1"/>
  <c r="R20"/>
  <c r="Q20"/>
  <c r="P20"/>
  <c r="O20"/>
  <c r="N20"/>
  <c r="M20"/>
  <c r="L20"/>
  <c r="S20" s="1"/>
  <c r="R19"/>
  <c r="Q19"/>
  <c r="P19"/>
  <c r="O19"/>
  <c r="N19"/>
  <c r="M19"/>
  <c r="L19"/>
  <c r="S19" s="1"/>
  <c r="G10" i="3"/>
  <c r="G9"/>
  <c r="G8"/>
  <c r="G7"/>
  <c r="G6"/>
  <c r="G5"/>
  <c r="G4"/>
  <c r="L10" i="2"/>
  <c r="S10" s="1"/>
  <c r="M10"/>
  <c r="N10"/>
  <c r="O10"/>
  <c r="P10"/>
  <c r="Q10"/>
  <c r="R10"/>
  <c r="L11"/>
  <c r="S11" s="1"/>
  <c r="M11"/>
  <c r="N11"/>
  <c r="O11"/>
  <c r="P11"/>
  <c r="Q11"/>
  <c r="R11"/>
  <c r="L12"/>
  <c r="S12" s="1"/>
  <c r="M12"/>
  <c r="N12"/>
  <c r="O12"/>
  <c r="P12"/>
  <c r="Q12"/>
  <c r="R12"/>
  <c r="L13"/>
  <c r="S13" s="1"/>
  <c r="M13"/>
  <c r="N13"/>
  <c r="O13"/>
  <c r="P13"/>
  <c r="Q13"/>
  <c r="R13"/>
  <c r="L14"/>
  <c r="S14" s="1"/>
  <c r="M14"/>
  <c r="N14"/>
  <c r="O14"/>
  <c r="P14"/>
  <c r="Q14"/>
  <c r="R14"/>
  <c r="L15"/>
  <c r="S15" s="1"/>
  <c r="M15"/>
  <c r="N15"/>
  <c r="O15"/>
  <c r="P15"/>
  <c r="Q15"/>
  <c r="R15"/>
  <c r="L16"/>
  <c r="S16" s="1"/>
  <c r="M16"/>
  <c r="N16"/>
  <c r="O16"/>
  <c r="P16"/>
  <c r="Q16"/>
  <c r="R16"/>
  <c r="L17"/>
  <c r="S17" s="1"/>
  <c r="M17"/>
  <c r="N17"/>
  <c r="O17"/>
  <c r="P17"/>
  <c r="Q17"/>
  <c r="R17"/>
  <c r="L18"/>
  <c r="S18" s="1"/>
  <c r="M18"/>
  <c r="N18"/>
  <c r="O18"/>
  <c r="P18"/>
  <c r="Q18"/>
  <c r="R18"/>
  <c r="L26"/>
  <c r="M26"/>
  <c r="N26"/>
  <c r="O26"/>
  <c r="P26"/>
  <c r="Q26"/>
  <c r="R26"/>
  <c r="L27"/>
  <c r="S27" s="1"/>
  <c r="M27"/>
  <c r="N27"/>
  <c r="O27"/>
  <c r="P27"/>
  <c r="Q27"/>
  <c r="R27"/>
  <c r="L28"/>
  <c r="S28" s="1"/>
  <c r="M28"/>
  <c r="N28"/>
  <c r="O28"/>
  <c r="P28"/>
  <c r="Q28"/>
  <c r="R28"/>
  <c r="L29"/>
  <c r="S29" s="1"/>
  <c r="M29"/>
  <c r="N29"/>
  <c r="O29"/>
  <c r="P29"/>
  <c r="Q29"/>
  <c r="R29"/>
  <c r="L30"/>
  <c r="S30" s="1"/>
  <c r="M30"/>
  <c r="N30"/>
  <c r="O30"/>
  <c r="P30"/>
  <c r="Q30"/>
  <c r="R30"/>
  <c r="L31"/>
  <c r="M31"/>
  <c r="N31"/>
  <c r="O31"/>
  <c r="P31"/>
  <c r="Q31"/>
  <c r="R31"/>
  <c r="L32"/>
  <c r="S32" s="1"/>
  <c r="M32"/>
  <c r="N32"/>
  <c r="O32"/>
  <c r="P32"/>
  <c r="Q32"/>
  <c r="R32"/>
  <c r="L33"/>
  <c r="S33" s="1"/>
  <c r="M33"/>
  <c r="N33"/>
  <c r="O33"/>
  <c r="P33"/>
  <c r="Q33"/>
  <c r="R33"/>
  <c r="L34"/>
  <c r="M34"/>
  <c r="N34"/>
  <c r="O34"/>
  <c r="P34"/>
  <c r="Q34"/>
  <c r="R34"/>
  <c r="L35"/>
  <c r="S35" s="1"/>
  <c r="M35"/>
  <c r="N35"/>
  <c r="O35"/>
  <c r="P35"/>
  <c r="Q35"/>
  <c r="R35"/>
  <c r="L36"/>
  <c r="S36" s="1"/>
  <c r="M36"/>
  <c r="N36"/>
  <c r="O36"/>
  <c r="P36"/>
  <c r="Q36"/>
  <c r="R36"/>
  <c r="L37"/>
  <c r="M37"/>
  <c r="N37"/>
  <c r="O37"/>
  <c r="P37"/>
  <c r="Q37"/>
  <c r="R37"/>
  <c r="L38"/>
  <c r="S38" s="1"/>
  <c r="M38"/>
  <c r="N38"/>
  <c r="O38"/>
  <c r="P38"/>
  <c r="Q38"/>
  <c r="R38"/>
  <c r="L39"/>
  <c r="S39" s="1"/>
  <c r="M39"/>
  <c r="N39"/>
  <c r="O39"/>
  <c r="P39"/>
  <c r="Q39"/>
  <c r="R39"/>
  <c r="L40"/>
  <c r="S40" s="1"/>
  <c r="M40"/>
  <c r="N40"/>
  <c r="O40"/>
  <c r="P40"/>
  <c r="Q40"/>
  <c r="R40"/>
  <c r="L41"/>
  <c r="S41" s="1"/>
  <c r="M41"/>
  <c r="N41"/>
  <c r="O41"/>
  <c r="P41"/>
  <c r="Q41"/>
  <c r="R41"/>
  <c r="L42"/>
  <c r="S42" s="1"/>
  <c r="M42"/>
  <c r="N42"/>
  <c r="O42"/>
  <c r="P42"/>
  <c r="Q42"/>
  <c r="R42"/>
  <c r="L43"/>
  <c r="S43" s="1"/>
  <c r="M43"/>
  <c r="N43"/>
  <c r="O43"/>
  <c r="P43"/>
  <c r="Q43"/>
  <c r="R43"/>
  <c r="L44"/>
  <c r="S44" s="1"/>
  <c r="M44"/>
  <c r="N44"/>
  <c r="O44"/>
  <c r="P44"/>
  <c r="Q44"/>
  <c r="R44"/>
  <c r="L45"/>
  <c r="S45" s="1"/>
  <c r="M45"/>
  <c r="N45"/>
  <c r="O45"/>
  <c r="P45"/>
  <c r="Q45"/>
  <c r="R45"/>
  <c r="L46"/>
  <c r="S46" s="1"/>
  <c r="M46"/>
  <c r="N46"/>
  <c r="O46"/>
  <c r="P46"/>
  <c r="Q46"/>
  <c r="R46"/>
  <c r="L47"/>
  <c r="S47" s="1"/>
  <c r="M47"/>
  <c r="N47"/>
  <c r="O47"/>
  <c r="P47"/>
  <c r="Q47"/>
  <c r="R47"/>
  <c r="L48"/>
  <c r="S48" s="1"/>
  <c r="M48"/>
  <c r="N48"/>
  <c r="O48"/>
  <c r="P48"/>
  <c r="Q48"/>
  <c r="R48"/>
  <c r="L49"/>
  <c r="S49" s="1"/>
  <c r="M49"/>
  <c r="N49"/>
  <c r="O49"/>
  <c r="P49"/>
  <c r="Q49"/>
  <c r="R49"/>
  <c r="L50"/>
  <c r="S50" s="1"/>
  <c r="M50"/>
  <c r="N50"/>
  <c r="O50"/>
  <c r="P50"/>
  <c r="Q50"/>
  <c r="R50"/>
  <c r="L51"/>
  <c r="S51" s="1"/>
  <c r="M51"/>
  <c r="N51"/>
  <c r="O51"/>
  <c r="P51"/>
  <c r="Q51"/>
  <c r="R51"/>
  <c r="M9"/>
  <c r="N9"/>
  <c r="O9"/>
  <c r="P9"/>
  <c r="Q9"/>
  <c r="R9"/>
  <c r="L9"/>
  <c r="S9" s="1"/>
  <c r="S34" l="1"/>
  <c r="S37"/>
  <c r="S31"/>
  <c r="S26"/>
  <c r="T19"/>
  <c r="T21"/>
  <c r="T23"/>
  <c r="T25"/>
  <c r="T17"/>
  <c r="T15"/>
  <c r="T13"/>
  <c r="T11"/>
  <c r="T20"/>
  <c r="T22"/>
  <c r="T24"/>
  <c r="T18"/>
  <c r="T16"/>
  <c r="T14"/>
  <c r="T12"/>
  <c r="T10"/>
  <c r="T9" l="1"/>
  <c r="T28"/>
  <c r="T32"/>
  <c r="T36"/>
  <c r="T40"/>
  <c r="T44"/>
  <c r="T48"/>
  <c r="T30"/>
  <c r="T34"/>
  <c r="T38"/>
  <c r="T42"/>
  <c r="T46"/>
  <c r="T50"/>
  <c r="T27"/>
  <c r="T31"/>
  <c r="T35"/>
  <c r="T39"/>
  <c r="T43"/>
  <c r="T47"/>
  <c r="T51"/>
  <c r="T29"/>
  <c r="T33"/>
  <c r="T37"/>
  <c r="T41"/>
  <c r="T45"/>
  <c r="T49"/>
  <c r="T26"/>
</calcChain>
</file>

<file path=xl/sharedStrings.xml><?xml version="1.0" encoding="utf-8"?>
<sst xmlns="http://schemas.openxmlformats.org/spreadsheetml/2006/main" count="232" uniqueCount="182">
  <si>
    <t>Pin</t>
  </si>
  <si>
    <t>ChNx</t>
  </si>
  <si>
    <t>_S1</t>
  </si>
  <si>
    <t>COM0</t>
  </si>
  <si>
    <t>COM1</t>
  </si>
  <si>
    <t>COM2</t>
  </si>
  <si>
    <t>COM3</t>
  </si>
  <si>
    <t>SEGA</t>
  </si>
  <si>
    <t>SEGB</t>
  </si>
  <si>
    <t>SEGC</t>
  </si>
  <si>
    <t>SEGD</t>
  </si>
  <si>
    <t>SEGE</t>
  </si>
  <si>
    <t>SEGF</t>
  </si>
  <si>
    <t>SEGG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</si>
  <si>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</si>
  <si>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</si>
  <si>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</si>
  <si>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</si>
  <si>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</si>
  <si>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</si>
  <si>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</si>
  <si>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</si>
  <si>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</si>
  <si>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</si>
  <si>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</si>
  <si>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</si>
  <si>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</si>
  <si>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</si>
  <si>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</si>
  <si>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Q</t>
  </si>
  <si>
    <t>R</t>
  </si>
  <si>
    <t>S</t>
  </si>
  <si>
    <t>T</t>
  </si>
  <si>
    <t>U</t>
  </si>
  <si>
    <t>V</t>
  </si>
  <si>
    <t>W</t>
  </si>
  <si>
    <t>X</t>
  </si>
  <si>
    <t>Y</t>
  </si>
  <si>
    <t>Z</t>
  </si>
  <si>
    <t>Value</t>
  </si>
  <si>
    <t>Ascii Code</t>
  </si>
  <si>
    <t>CHAR1A</t>
  </si>
  <si>
    <t>CHAR1F</t>
  </si>
  <si>
    <t>P1</t>
  </si>
  <si>
    <t>FREESCALE</t>
  </si>
  <si>
    <t>CHAR_S1</t>
  </si>
  <si>
    <t>AM</t>
  </si>
  <si>
    <t>PM</t>
  </si>
  <si>
    <t>T1</t>
  </si>
  <si>
    <t>COL</t>
  </si>
  <si>
    <t>T2</t>
  </si>
  <si>
    <t>T3</t>
  </si>
  <si>
    <t>ONE</t>
  </si>
  <si>
    <t>GRADE</t>
  </si>
  <si>
    <t>PERCENTAGE</t>
  </si>
  <si>
    <t>PIN</t>
  </si>
  <si>
    <t>PTB0</t>
  </si>
  <si>
    <t>PTB1</t>
  </si>
  <si>
    <t>PTB2</t>
  </si>
  <si>
    <t>PTB3</t>
  </si>
  <si>
    <t>PTC0</t>
  </si>
  <si>
    <t>PTC2</t>
  </si>
  <si>
    <t>PTB16</t>
  </si>
  <si>
    <t>PTB17</t>
  </si>
  <si>
    <t>PTB19</t>
  </si>
  <si>
    <t>PTB18</t>
  </si>
  <si>
    <t>PTC1</t>
  </si>
  <si>
    <t>LCD_P0</t>
  </si>
  <si>
    <t>LCD_P1</t>
  </si>
  <si>
    <t>LCD_P2</t>
  </si>
  <si>
    <t>LCD_P3</t>
  </si>
  <si>
    <t>LCD_P20</t>
  </si>
  <si>
    <t>LCD_P21</t>
  </si>
  <si>
    <t>LCD_P22</t>
  </si>
  <si>
    <t>LCD_P12</t>
  </si>
  <si>
    <t>LCD_P13</t>
  </si>
  <si>
    <t>LCD_P14</t>
  </si>
  <si>
    <t>LCD_P15</t>
  </si>
  <si>
    <t>LCDPx</t>
  </si>
  <si>
    <t>_1A</t>
  </si>
  <si>
    <t>_1F</t>
  </si>
  <si>
    <t>_2A</t>
  </si>
  <si>
    <t>_2F</t>
  </si>
  <si>
    <t>_3A</t>
  </si>
  <si>
    <t>_3F</t>
  </si>
  <si>
    <t>LCD pin name</t>
  </si>
  <si>
    <t>LCD_P4</t>
  </si>
  <si>
    <t>LCD_P5</t>
  </si>
  <si>
    <t>LCD_P6</t>
  </si>
  <si>
    <t>LCD_P7</t>
  </si>
  <si>
    <t>LCD_P8</t>
  </si>
  <si>
    <t>LCD_P9</t>
  </si>
  <si>
    <t>LCD_P10</t>
  </si>
  <si>
    <t>LCD_P11</t>
  </si>
  <si>
    <t>LCD_P16</t>
  </si>
  <si>
    <t>LCD_P17</t>
  </si>
  <si>
    <t>LCD_P18</t>
  </si>
  <si>
    <t>LCD_P19</t>
  </si>
  <si>
    <t>LCD_P23</t>
  </si>
  <si>
    <t>LCD_P24</t>
  </si>
  <si>
    <t>LCD_P25</t>
  </si>
  <si>
    <t>LCD_P26</t>
  </si>
  <si>
    <t>LCD_P27</t>
  </si>
  <si>
    <t>LCD_P28</t>
  </si>
  <si>
    <t>LCD_P29</t>
  </si>
  <si>
    <t>LCD_P30</t>
  </si>
  <si>
    <t>LCD_P31</t>
  </si>
  <si>
    <t>LCD_P32</t>
  </si>
  <si>
    <t>LCD_P33</t>
  </si>
  <si>
    <t>LCD_P34</t>
  </si>
  <si>
    <t>LCD_P35</t>
  </si>
  <si>
    <t>LCD_P36</t>
  </si>
  <si>
    <t>LCD_P37</t>
  </si>
  <si>
    <t>LCD_P38</t>
  </si>
  <si>
    <t>LCD_P39</t>
  </si>
  <si>
    <t>LCD_P40</t>
  </si>
  <si>
    <t>LCD_P41</t>
  </si>
  <si>
    <t>LCD_P42</t>
  </si>
  <si>
    <t>LCD_P43</t>
  </si>
  <si>
    <t>LCD_P44</t>
  </si>
  <si>
    <t>LCD_P45</t>
  </si>
  <si>
    <t>LCD_P46</t>
  </si>
  <si>
    <t>LCD_P47</t>
  </si>
  <si>
    <t>Associated Port</t>
  </si>
  <si>
    <t>PTB4</t>
  </si>
  <si>
    <t>PTB5</t>
  </si>
  <si>
    <t>PTB6</t>
  </si>
  <si>
    <t>PTB7</t>
  </si>
  <si>
    <t>PTB8</t>
  </si>
  <si>
    <t>PTB9</t>
  </si>
  <si>
    <t>PTB10</t>
  </si>
  <si>
    <t>PTB11</t>
  </si>
  <si>
    <t>PTB20</t>
  </si>
  <si>
    <t>PTB21</t>
  </si>
  <si>
    <t>PTB22</t>
  </si>
  <si>
    <t>PTB23</t>
  </si>
  <si>
    <t>PTC3</t>
  </si>
  <si>
    <t>PTC4</t>
  </si>
  <si>
    <t>PTC5</t>
  </si>
  <si>
    <t>PTC6</t>
  </si>
  <si>
    <t>PTC7</t>
  </si>
  <si>
    <t>PTC8</t>
  </si>
  <si>
    <t>PTC9</t>
  </si>
  <si>
    <t>PTC10</t>
  </si>
  <si>
    <t>PTC11</t>
  </si>
  <si>
    <t>PTC12</t>
  </si>
  <si>
    <t>PTC13</t>
  </si>
  <si>
    <t>PTC14</t>
  </si>
  <si>
    <t>PTC15</t>
  </si>
  <si>
    <t>PTC16</t>
  </si>
  <si>
    <t>PTC17</t>
  </si>
  <si>
    <t>PTC18</t>
  </si>
  <si>
    <t>PTC19</t>
  </si>
  <si>
    <t>PTD0</t>
  </si>
  <si>
    <t>PTD1</t>
  </si>
  <si>
    <t>PTD2</t>
  </si>
  <si>
    <t>PTD3</t>
  </si>
  <si>
    <t>PTD4</t>
  </si>
  <si>
    <t>PTD5</t>
  </si>
  <si>
    <t>PTD6</t>
  </si>
  <si>
    <t>PTD7</t>
  </si>
  <si>
    <t>BIT</t>
  </si>
  <si>
    <t>CHAR_1F</t>
  </si>
  <si>
    <t>CHAR_3F</t>
  </si>
  <si>
    <t>CHAR_2F</t>
  </si>
  <si>
    <t>LCDn</t>
  </si>
  <si>
    <t>BP</t>
  </si>
  <si>
    <t>Segment num</t>
  </si>
  <si>
    <t>TWRPI_SLCD  TWR-K53N512</t>
  </si>
  <si>
    <t>Kinetis Port</t>
  </si>
  <si>
    <t>TWR connector Pin</t>
  </si>
  <si>
    <t>COM Total</t>
  </si>
  <si>
    <t xml:space="preserve">RegNum </t>
  </si>
  <si>
    <t>Mask</t>
  </si>
  <si>
    <t>BP Enable</t>
  </si>
  <si>
    <t>Mask BP</t>
  </si>
  <si>
    <t>WFx</t>
  </si>
  <si>
    <t>Backplane</t>
  </si>
  <si>
    <t>EnableLCDPins</t>
  </si>
  <si>
    <t>EnableBackplanes</t>
  </si>
  <si>
    <t>Pointer to Char address (position table) bpaPlace</t>
  </si>
  <si>
    <t>CharacterPlace (Char to LCDWF)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</si>
</sst>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name val="Arial"/>
      <family val="2"/>
    </font>
    <font>
      <i/>
      <sz val="10"/>
      <name val="Arial"/>
      <family val="2"/>
    </font>
    <font>
      <b/>
      <sz val="10"/>
      <name val="Arial"/>
      <family val="2"/>
    </font>
    <font>
      <sz val="10"/>
      <name val="Courier New"/>
      <family val="3"/>
    </font>
    <font>
      <b/>
      <sz val="9"/>
      <name val="Maiandra GD"/>
      <family val="2"/>
    </font>
    <font>
      <sz val="9"/>
      <name val="Maiandra GD"/>
      <family val="2"/>
    </font>
  </fonts>
  <fills count="10">
    <fill>
      <patternFill patternType="none"/>
    </fill>
    <fill>
      <patternFill patternType="gray125"/>
    </fill>
    <fill>
      <patternFill patternType="solid">
        <fgColor indexed="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5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4">
    <xf numFmtId="0" fontId="0" fillId="0" borderId="0" xfId="0"/>
    <xf numFmtId="0" fontId="2" fillId="2" borderId="1" xfId="0" applyFont="1" applyFill="1" applyBorder="1"/>
    <xf numFmtId="0" fontId="0" fillId="3" borderId="1" xfId="0" applyFill="1" applyBorder="1"/>
    <xf numFmtId="0" fontId="1" fillId="0" borderId="0" xfId="0" applyFont="1"/>
    <xf numFmtId="0" fontId="1" fillId="2" borderId="1" xfId="0" applyFont="1" applyFill="1" applyBorder="1"/>
    <xf numFmtId="0" fontId="2" fillId="4" borderId="1" xfId="0" applyFont="1" applyFill="1" applyBorder="1"/>
    <xf numFmtId="0" fontId="2" fillId="5" borderId="1" xfId="0" applyFont="1" applyFill="1" applyBorder="1"/>
    <xf numFmtId="0" fontId="0" fillId="4" borderId="1" xfId="0" applyFill="1" applyBorder="1"/>
    <xf numFmtId="0" fontId="0" fillId="5" borderId="1" xfId="0" applyFill="1" applyBorder="1"/>
    <xf numFmtId="0" fontId="1" fillId="2" borderId="0" xfId="0" applyFont="1" applyFill="1"/>
    <xf numFmtId="0" fontId="0" fillId="0" borderId="0" xfId="0" applyAlignment="1">
      <alignment horizontal="center" vertical="top"/>
    </xf>
    <xf numFmtId="0" fontId="0" fillId="6" borderId="1" xfId="0" applyFill="1" applyBorder="1"/>
    <xf numFmtId="0" fontId="2" fillId="6" borderId="1" xfId="0" applyFont="1" applyFill="1" applyBorder="1"/>
    <xf numFmtId="0" fontId="0" fillId="0" borderId="1" xfId="0" applyBorder="1"/>
    <xf numFmtId="0" fontId="0" fillId="7" borderId="1" xfId="0" applyFill="1" applyBorder="1"/>
    <xf numFmtId="0" fontId="4" fillId="0" borderId="0" xfId="0" applyFont="1"/>
    <xf numFmtId="0" fontId="2" fillId="0" borderId="0" xfId="0" applyFont="1"/>
    <xf numFmtId="0" fontId="2" fillId="8" borderId="1" xfId="0" applyFont="1" applyFill="1" applyBorder="1"/>
    <xf numFmtId="0" fontId="0" fillId="0" borderId="1" xfId="0" applyBorder="1" applyAlignment="1">
      <alignment horizontal="center" vertical="top"/>
    </xf>
    <xf numFmtId="0" fontId="0" fillId="8" borderId="1" xfId="0" applyFill="1" applyBorder="1"/>
    <xf numFmtId="0" fontId="1" fillId="0" borderId="2" xfId="0" applyFont="1" applyBorder="1" applyAlignment="1">
      <alignment wrapText="1"/>
    </xf>
    <xf numFmtId="0" fontId="0" fillId="0" borderId="0" xfId="0" applyBorder="1"/>
    <xf numFmtId="0" fontId="3" fillId="0" borderId="0" xfId="0" applyFont="1" applyBorder="1"/>
    <xf numFmtId="0" fontId="5" fillId="0" borderId="0" xfId="0" applyFont="1" applyBorder="1"/>
    <xf numFmtId="0" fontId="6" fillId="2" borderId="1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0" fontId="7" fillId="0" borderId="0" xfId="0" applyFont="1" applyAlignment="1">
      <alignment horizontal="center"/>
    </xf>
    <xf numFmtId="0" fontId="7" fillId="0" borderId="1" xfId="0" applyFont="1" applyFill="1" applyBorder="1" applyAlignment="1">
      <alignment horizontal="center"/>
    </xf>
    <xf numFmtId="0" fontId="6" fillId="0" borderId="1" xfId="0" applyFont="1" applyBorder="1" applyAlignment="1">
      <alignment horizontal="center"/>
    </xf>
    <xf numFmtId="1" fontId="7" fillId="0" borderId="1" xfId="0" applyNumberFormat="1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6" fillId="9" borderId="1" xfId="0" applyFont="1" applyFill="1" applyBorder="1" applyAlignment="1">
      <alignment horizontal="center"/>
    </xf>
    <xf numFmtId="0" fontId="7" fillId="9" borderId="1" xfId="0" applyFont="1" applyFill="1" applyBorder="1" applyAlignment="1">
      <alignment horizontal="left"/>
    </xf>
    <xf numFmtId="0" fontId="7" fillId="9" borderId="1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17"/>
  <sheetViews>
    <sheetView tabSelected="1" workbookViewId="0">
      <selection activeCell="O5" sqref="O5"/>
    </sheetView>
  </sheetViews>
  <sheetFormatPr defaultRowHeight="15"/>
  <cols>
    <col min="1" max="1" width="10.42578125" style="3" bestFit="1" customWidth="1"/>
    <col min="2" max="2" width="11.5703125" style="3" customWidth="1"/>
    <col min="3" max="4" width="8.140625" style="3" customWidth="1"/>
    <col min="5" max="5" width="8.140625" style="3" hidden="1" customWidth="1"/>
    <col min="6" max="6" width="12.85546875" style="26" hidden="1" customWidth="1"/>
    <col min="7" max="7" width="19.5703125" style="26" hidden="1" customWidth="1"/>
    <col min="8" max="8" width="12.5703125" style="26" hidden="1" customWidth="1"/>
    <col min="9" max="9" width="10.140625" style="26" hidden="1" customWidth="1"/>
    <col min="10" max="10" width="9.7109375" style="26" hidden="1" customWidth="1"/>
    <col min="11" max="12" width="13" style="26" hidden="1" customWidth="1"/>
    <col min="13" max="13" width="32.42578125" style="26" hidden="1" customWidth="1"/>
    <col min="14" max="14" width="37.7109375" style="26" hidden="1" customWidth="1"/>
    <col min="15" max="15" width="43.85546875" customWidth="1"/>
    <col min="16" max="16" width="55.42578125" customWidth="1"/>
    <col min="17" max="17" width="11.28515625" bestFit="1" customWidth="1"/>
    <col min="19" max="19" width="14.42578125" bestFit="1" customWidth="1"/>
  </cols>
  <sheetData>
    <row r="1" spans="1:20">
      <c r="A1" s="3" t="s">
        <v>168</v>
      </c>
      <c r="F1" s="25" t="s">
        <v>171</v>
      </c>
    </row>
    <row r="2" spans="1:20">
      <c r="F2" s="27">
        <v>4</v>
      </c>
    </row>
    <row r="4" spans="1:20" ht="15.75">
      <c r="A4" s="1" t="s">
        <v>0</v>
      </c>
      <c r="B4" s="24" t="s">
        <v>165</v>
      </c>
      <c r="C4" s="1" t="s">
        <v>166</v>
      </c>
      <c r="D4" s="1" t="s">
        <v>1</v>
      </c>
      <c r="E4" s="24" t="s">
        <v>167</v>
      </c>
      <c r="F4" s="28" t="s">
        <v>172</v>
      </c>
      <c r="G4" s="28" t="s">
        <v>173</v>
      </c>
      <c r="H4" s="28" t="s">
        <v>174</v>
      </c>
      <c r="I4" s="28" t="s">
        <v>175</v>
      </c>
      <c r="J4" s="28" t="s">
        <v>176</v>
      </c>
      <c r="K4" s="28" t="s">
        <v>173</v>
      </c>
      <c r="L4" s="28" t="s">
        <v>177</v>
      </c>
      <c r="M4" s="31" t="s">
        <v>178</v>
      </c>
      <c r="N4" s="31" t="s">
        <v>179</v>
      </c>
      <c r="O4" s="5" t="s">
        <v>181</v>
      </c>
      <c r="P4" s="6" t="s">
        <v>180</v>
      </c>
      <c r="Q4" s="3" t="s">
        <v>169</v>
      </c>
      <c r="R4" s="3" t="s">
        <v>78</v>
      </c>
      <c r="S4" s="3" t="s">
        <v>170</v>
      </c>
      <c r="T4" s="3"/>
    </row>
    <row r="5" spans="1:20">
      <c r="A5" s="4">
        <v>10</v>
      </c>
      <c r="B5" s="4">
        <v>14</v>
      </c>
      <c r="C5" s="4"/>
      <c r="D5" s="4" t="s">
        <v>79</v>
      </c>
      <c r="E5" s="4">
        <v>1</v>
      </c>
      <c r="F5" s="28"/>
      <c r="G5" s="28"/>
      <c r="H5" s="28"/>
      <c r="I5" s="28"/>
      <c r="J5" s="28"/>
      <c r="K5" s="28"/>
      <c r="L5" s="28"/>
      <c r="M5" s="32" t="str">
        <f>CONCATENATE("#define _PEN",F4,"()       EnableLCDpins (",F4,",",G4,")")</f>
        <v>#define _PENRegNum ()       EnableLCDpins (RegNum ,Mask)</v>
      </c>
      <c r="N5" s="31"/>
      <c r="O5" s="7" t="str">
        <f t="shared" ref="O5:O15" si="0">+CONCATENATE("#define   CHAR", D5,   "        ",B5, "  // LCD Pin ",A5)</f>
        <v>#define   CHAR_1A        14  // LCD Pin 10</v>
      </c>
      <c r="P5" s="8" t="str">
        <f>+CONCATENATE("     CHAR",D5,",   // LCD",B5," --- GD-Pin:",A5)</f>
        <v xml:space="preserve">     CHAR_1A,   // LCD14 --- GD-Pin:10</v>
      </c>
      <c r="Q5" t="s">
        <v>65</v>
      </c>
      <c r="R5" t="s">
        <v>76</v>
      </c>
      <c r="S5">
        <v>15</v>
      </c>
    </row>
    <row r="6" spans="1:20">
      <c r="A6" s="4">
        <v>11</v>
      </c>
      <c r="B6" s="4">
        <v>15</v>
      </c>
      <c r="C6" s="4"/>
      <c r="D6" s="4" t="s">
        <v>80</v>
      </c>
      <c r="E6" s="4">
        <v>2</v>
      </c>
      <c r="F6" s="29"/>
      <c r="G6" s="30">
        <f>SUMIF($J$6:$J$17,F6,$K$6:$K$17)</f>
        <v>16</v>
      </c>
      <c r="H6" s="30">
        <f>SUMIF(J6:$J$17,F6,L6:$L$17)</f>
        <v>14</v>
      </c>
      <c r="I6" s="30" t="str">
        <f>IF(C6=0," ",2^MOD(C6-1,8))</f>
        <v xml:space="preserve"> </v>
      </c>
      <c r="J6" s="30">
        <f>IF(A6="","",TRUNC(MOD(B6/8,8),0))</f>
        <v>1</v>
      </c>
      <c r="K6" s="30">
        <f t="shared" ref="K6:K17" si="1">IF(J6="","",2^MOD(B6,8))</f>
        <v>128</v>
      </c>
      <c r="L6" s="30" t="str">
        <f>IF(C6&gt;0,K6,"")</f>
        <v/>
      </c>
      <c r="M6" s="32" t="str">
        <f t="shared" ref="M6:M15" si="2">CONCATENATE("#define _PEN",F5,"()       EnableLCDpins (",F5,",",G5,")")</f>
        <v>#define _PEN()       EnableLCDpins (,)</v>
      </c>
      <c r="N6" s="33"/>
      <c r="O6" s="7" t="str">
        <f t="shared" si="0"/>
        <v>#define   CHAR_1F        15  // LCD Pin 11</v>
      </c>
      <c r="P6" s="8" t="str">
        <f t="shared" ref="P6:P15" si="3">+CONCATENATE("     CHAR",D6,",   // LCD",B6," --- GD-Pin:",A6)</f>
        <v xml:space="preserve">     CHAR_1F,   // LCD15 --- GD-Pin:11</v>
      </c>
      <c r="Q6" t="s">
        <v>64</v>
      </c>
      <c r="R6" t="s">
        <v>77</v>
      </c>
      <c r="S6">
        <v>16</v>
      </c>
    </row>
    <row r="7" spans="1:20">
      <c r="A7" s="4">
        <v>8</v>
      </c>
      <c r="B7" s="4">
        <v>12</v>
      </c>
      <c r="C7" s="4"/>
      <c r="D7" s="4" t="s">
        <v>81</v>
      </c>
      <c r="E7" s="4">
        <v>3</v>
      </c>
      <c r="F7" s="29"/>
      <c r="G7" s="30">
        <f>SUMIF($J$6:$J$17,F7,$K$6:$K$17)</f>
        <v>16</v>
      </c>
      <c r="H7" s="30">
        <f>SUMIF(J7:$J$17,F7,L7:$L$17)</f>
        <v>14</v>
      </c>
      <c r="I7" s="30" t="str">
        <f>IF(C7=0," ",2^MOD(C7-1,8))</f>
        <v xml:space="preserve"> </v>
      </c>
      <c r="J7" s="30">
        <f>IF(A7="","",TRUNC(MOD(B7/8,8),0))</f>
        <v>1</v>
      </c>
      <c r="K7" s="30">
        <f t="shared" si="1"/>
        <v>16</v>
      </c>
      <c r="L7" s="30" t="str">
        <f t="shared" ref="L7:L17" si="4">IF(C7&gt;0,K7,"")</f>
        <v/>
      </c>
      <c r="M7" s="32" t="str">
        <f t="shared" si="2"/>
        <v>#define _PEN()       EnableLCDpins (,16)</v>
      </c>
      <c r="N7" s="33"/>
      <c r="O7" s="7" t="str">
        <f t="shared" si="0"/>
        <v>#define   CHAR_2A        12  // LCD Pin 8</v>
      </c>
      <c r="P7" s="8" t="str">
        <f t="shared" si="3"/>
        <v xml:space="preserve">     CHAR_2A,   // LCD12 --- GD-Pin:8</v>
      </c>
      <c r="Q7" t="s">
        <v>62</v>
      </c>
      <c r="R7" t="s">
        <v>74</v>
      </c>
      <c r="S7">
        <v>13</v>
      </c>
    </row>
    <row r="8" spans="1:20">
      <c r="A8" s="4">
        <v>9</v>
      </c>
      <c r="B8" s="4">
        <v>13</v>
      </c>
      <c r="C8" s="4"/>
      <c r="D8" s="4" t="s">
        <v>82</v>
      </c>
      <c r="E8" s="4">
        <v>4</v>
      </c>
      <c r="F8" s="29"/>
      <c r="G8" s="30">
        <f>SUMIF($J$6:$J$17,F8,$K$6:$K$17)</f>
        <v>16</v>
      </c>
      <c r="H8" s="30">
        <f>SUMIF(J8:$J$17,F8,L8:$L$17)</f>
        <v>14</v>
      </c>
      <c r="I8" s="30" t="str">
        <f>IF(C8=0," ",2^MOD(C8-1,8))</f>
        <v xml:space="preserve"> </v>
      </c>
      <c r="J8" s="30">
        <f>IF(A8="","",TRUNC(MOD(B8/8,8),0))</f>
        <v>1</v>
      </c>
      <c r="K8" s="30">
        <f t="shared" si="1"/>
        <v>32</v>
      </c>
      <c r="L8" s="30" t="str">
        <f t="shared" si="4"/>
        <v/>
      </c>
      <c r="M8" s="32" t="str">
        <f t="shared" si="2"/>
        <v>#define _PEN()       EnableLCDpins (,16)</v>
      </c>
      <c r="N8" s="33"/>
      <c r="O8" s="7" t="str">
        <f t="shared" si="0"/>
        <v>#define   CHAR_2F        13  // LCD Pin 9</v>
      </c>
      <c r="P8" s="8" t="str">
        <f t="shared" si="3"/>
        <v xml:space="preserve">     CHAR_2F,   // LCD13 --- GD-Pin:9</v>
      </c>
      <c r="Q8" t="s">
        <v>63</v>
      </c>
      <c r="R8" t="s">
        <v>75</v>
      </c>
      <c r="S8">
        <v>14</v>
      </c>
    </row>
    <row r="9" spans="1:20">
      <c r="A9" s="4">
        <v>5</v>
      </c>
      <c r="B9" s="4">
        <v>20</v>
      </c>
      <c r="C9" s="4"/>
      <c r="D9" s="4" t="s">
        <v>83</v>
      </c>
      <c r="E9" s="4">
        <v>5</v>
      </c>
      <c r="F9" s="29"/>
      <c r="G9" s="30">
        <f>SUMIF($J$6:$J$17,F9,$K$6:$K$17)</f>
        <v>16</v>
      </c>
      <c r="H9" s="30">
        <f>SUMIF(J9:$J$17,F9,L9:$L$17)</f>
        <v>14</v>
      </c>
      <c r="I9" s="30" t="str">
        <f>IF(C9=0," ",2^MOD(C9-1,8))</f>
        <v xml:space="preserve"> </v>
      </c>
      <c r="J9" s="30">
        <f>IF(A9="","",TRUNC(MOD(B9/8,8),0))</f>
        <v>2</v>
      </c>
      <c r="K9" s="30">
        <f t="shared" si="1"/>
        <v>16</v>
      </c>
      <c r="L9" s="30" t="str">
        <f t="shared" si="4"/>
        <v/>
      </c>
      <c r="M9" s="32" t="str">
        <f t="shared" si="2"/>
        <v>#define _PEN()       EnableLCDpins (,16)</v>
      </c>
      <c r="N9" s="33"/>
      <c r="O9" s="7" t="str">
        <f t="shared" si="0"/>
        <v>#define   CHAR_3A        20  // LCD Pin 5</v>
      </c>
      <c r="P9" s="8" t="str">
        <f t="shared" si="3"/>
        <v xml:space="preserve">     CHAR_3A,   // LCD20 --- GD-Pin:5</v>
      </c>
      <c r="Q9" t="s">
        <v>60</v>
      </c>
      <c r="R9" t="s">
        <v>71</v>
      </c>
      <c r="S9">
        <v>9</v>
      </c>
    </row>
    <row r="10" spans="1:20">
      <c r="A10" s="4">
        <v>7</v>
      </c>
      <c r="B10" s="4">
        <v>22</v>
      </c>
      <c r="C10" s="4"/>
      <c r="D10" s="9" t="s">
        <v>84</v>
      </c>
      <c r="E10" s="9">
        <v>6</v>
      </c>
      <c r="F10" s="29"/>
      <c r="G10" s="30">
        <f>SUMIF($J$6:$J$17,F10,$K$6:$K$17)</f>
        <v>16</v>
      </c>
      <c r="H10" s="30">
        <f>SUMIF(J10:$J$17,F10,L10:$L$17)</f>
        <v>14</v>
      </c>
      <c r="I10" s="30" t="str">
        <f t="shared" ref="I10:I17" si="5">IF(C10=0," ",2^MOD(C10-1,8))</f>
        <v xml:space="preserve"> </v>
      </c>
      <c r="J10" s="30">
        <f t="shared" ref="J10:J17" si="6">IF(A10="","",TRUNC(MOD(B10/8,8),0))</f>
        <v>2</v>
      </c>
      <c r="K10" s="30">
        <f t="shared" si="1"/>
        <v>64</v>
      </c>
      <c r="L10" s="30" t="str">
        <f t="shared" si="4"/>
        <v/>
      </c>
      <c r="M10" s="32" t="str">
        <f t="shared" si="2"/>
        <v>#define _PEN()       EnableLCDpins (,16)</v>
      </c>
      <c r="N10" s="33"/>
      <c r="O10" s="7" t="str">
        <f t="shared" si="0"/>
        <v>#define   CHAR_3F        22  // LCD Pin 7</v>
      </c>
      <c r="P10" s="8" t="str">
        <f t="shared" si="3"/>
        <v xml:space="preserve">     CHAR_3F,   // LCD22 --- GD-Pin:7</v>
      </c>
      <c r="Q10" t="s">
        <v>61</v>
      </c>
      <c r="R10" t="s">
        <v>73</v>
      </c>
      <c r="S10">
        <v>11</v>
      </c>
    </row>
    <row r="11" spans="1:20">
      <c r="A11" s="4">
        <v>6</v>
      </c>
      <c r="B11" s="4">
        <v>21</v>
      </c>
      <c r="C11" s="4"/>
      <c r="D11" s="4" t="s">
        <v>2</v>
      </c>
      <c r="E11" s="4">
        <v>7</v>
      </c>
      <c r="F11" s="29"/>
      <c r="G11" s="30">
        <f>SUMIF($J$6:$J$17,F11,$K$6:$K$17)</f>
        <v>16</v>
      </c>
      <c r="H11" s="30">
        <f>SUMIF(J11:$J$17,F11,L11:$L$17)</f>
        <v>14</v>
      </c>
      <c r="I11" s="30" t="str">
        <f t="shared" si="5"/>
        <v xml:space="preserve"> </v>
      </c>
      <c r="J11" s="30">
        <f t="shared" si="6"/>
        <v>2</v>
      </c>
      <c r="K11" s="30">
        <f t="shared" si="1"/>
        <v>32</v>
      </c>
      <c r="L11" s="30" t="str">
        <f t="shared" si="4"/>
        <v/>
      </c>
      <c r="M11" s="32" t="str">
        <f t="shared" si="2"/>
        <v>#define _PEN()       EnableLCDpins (,16)</v>
      </c>
      <c r="O11" s="7" t="str">
        <f t="shared" si="0"/>
        <v>#define   CHAR_S1        21  // LCD Pin 6</v>
      </c>
      <c r="P11" s="8" t="str">
        <f t="shared" si="3"/>
        <v xml:space="preserve">     CHAR_S1,   // LCD21 --- GD-Pin:6</v>
      </c>
      <c r="Q11" t="s">
        <v>66</v>
      </c>
      <c r="R11" t="s">
        <v>72</v>
      </c>
      <c r="S11">
        <v>10</v>
      </c>
    </row>
    <row r="12" spans="1:20">
      <c r="A12" s="4">
        <v>1</v>
      </c>
      <c r="B12" s="4">
        <v>0</v>
      </c>
      <c r="C12" s="4">
        <v>0</v>
      </c>
      <c r="D12" s="4" t="s">
        <v>3</v>
      </c>
      <c r="E12" s="4"/>
      <c r="F12" s="29">
        <v>0</v>
      </c>
      <c r="G12" s="30"/>
      <c r="H12" s="30"/>
      <c r="I12" s="30">
        <v>1</v>
      </c>
      <c r="J12" s="30">
        <f t="shared" si="6"/>
        <v>0</v>
      </c>
      <c r="K12" s="30">
        <f t="shared" si="1"/>
        <v>1</v>
      </c>
      <c r="L12" s="30" t="str">
        <f t="shared" si="4"/>
        <v/>
      </c>
      <c r="M12" s="32" t="str">
        <f t="shared" si="2"/>
        <v>#define _PEN()       EnableLCDpins (,16)</v>
      </c>
      <c r="N12" s="33" t="str">
        <f>IF(F11&gt;5," ",CONCATENATE("#define   _BPEN",F11,"()        EnableBackplanes (",F11,", ",H11,")"))</f>
        <v>#define   _BPEN()        EnableBackplanes (, 14)</v>
      </c>
      <c r="O12" s="7" t="str">
        <f t="shared" si="0"/>
        <v>#define   CHARCOM0        0  // LCD Pin 1</v>
      </c>
      <c r="P12" s="8" t="str">
        <f t="shared" si="3"/>
        <v xml:space="preserve">     CHARCOM0,   // LCD0 --- GD-Pin:1</v>
      </c>
      <c r="Q12" t="s">
        <v>56</v>
      </c>
      <c r="R12" t="s">
        <v>67</v>
      </c>
      <c r="S12">
        <v>3</v>
      </c>
    </row>
    <row r="13" spans="1:20">
      <c r="A13" s="4">
        <v>2</v>
      </c>
      <c r="B13" s="4">
        <v>1</v>
      </c>
      <c r="C13" s="4">
        <v>1</v>
      </c>
      <c r="D13" s="4" t="s">
        <v>4</v>
      </c>
      <c r="E13" s="4"/>
      <c r="F13" s="29">
        <v>1</v>
      </c>
      <c r="G13" s="30"/>
      <c r="H13" s="30"/>
      <c r="I13" s="30">
        <v>2</v>
      </c>
      <c r="J13" s="30">
        <f t="shared" si="6"/>
        <v>0</v>
      </c>
      <c r="K13" s="30">
        <f t="shared" si="1"/>
        <v>2</v>
      </c>
      <c r="L13" s="30">
        <f t="shared" si="4"/>
        <v>2</v>
      </c>
      <c r="M13" s="32" t="str">
        <f t="shared" si="2"/>
        <v>#define _PEN0()       EnableLCDpins (0,)</v>
      </c>
      <c r="N13" s="33" t="str">
        <f t="shared" ref="N13:N15" si="7">IF(F12&gt;5," ",CONCATENATE("#define   _BPEN",F12,"()        EnableBackplanes (",F12,", ",H12,")"))</f>
        <v>#define   _BPEN0()        EnableBackplanes (0, )</v>
      </c>
      <c r="O13" s="7" t="str">
        <f t="shared" si="0"/>
        <v>#define   CHARCOM1        1  // LCD Pin 2</v>
      </c>
      <c r="P13" s="8" t="str">
        <f t="shared" si="3"/>
        <v xml:space="preserve">     CHARCOM1,   // LCD1 --- GD-Pin:2</v>
      </c>
      <c r="Q13" t="s">
        <v>57</v>
      </c>
      <c r="R13" t="s">
        <v>68</v>
      </c>
      <c r="S13">
        <v>5</v>
      </c>
    </row>
    <row r="14" spans="1:20">
      <c r="A14" s="4">
        <v>3</v>
      </c>
      <c r="B14" s="4">
        <v>2</v>
      </c>
      <c r="C14" s="4">
        <v>2</v>
      </c>
      <c r="D14" s="4" t="s">
        <v>5</v>
      </c>
      <c r="E14" s="4"/>
      <c r="F14" s="30">
        <v>2</v>
      </c>
      <c r="G14" s="30"/>
      <c r="H14" s="30"/>
      <c r="I14" s="30">
        <v>4</v>
      </c>
      <c r="J14" s="30">
        <f t="shared" si="6"/>
        <v>0</v>
      </c>
      <c r="K14" s="30">
        <f t="shared" si="1"/>
        <v>4</v>
      </c>
      <c r="L14" s="30">
        <f t="shared" si="4"/>
        <v>4</v>
      </c>
      <c r="M14" s="32" t="str">
        <f t="shared" si="2"/>
        <v>#define _PEN1()       EnableLCDpins (1,)</v>
      </c>
      <c r="N14" s="33" t="str">
        <f t="shared" si="7"/>
        <v>#define   _BPEN1()        EnableBackplanes (1, )</v>
      </c>
      <c r="O14" s="7" t="str">
        <f t="shared" si="0"/>
        <v>#define   CHARCOM2        2  // LCD Pin 3</v>
      </c>
      <c r="P14" s="8" t="str">
        <f t="shared" si="3"/>
        <v xml:space="preserve">     CHARCOM2,   // LCD2 --- GD-Pin:3</v>
      </c>
      <c r="Q14" t="s">
        <v>58</v>
      </c>
      <c r="R14" t="s">
        <v>69</v>
      </c>
      <c r="S14">
        <v>7</v>
      </c>
    </row>
    <row r="15" spans="1:20">
      <c r="A15" s="4">
        <v>4</v>
      </c>
      <c r="B15" s="4">
        <v>3</v>
      </c>
      <c r="C15" s="4">
        <v>3</v>
      </c>
      <c r="D15" s="4" t="s">
        <v>6</v>
      </c>
      <c r="E15" s="4"/>
      <c r="F15" s="30">
        <v>3</v>
      </c>
      <c r="G15" s="30"/>
      <c r="H15" s="30"/>
      <c r="I15" s="30">
        <v>8</v>
      </c>
      <c r="J15" s="30">
        <f t="shared" si="6"/>
        <v>0</v>
      </c>
      <c r="K15" s="30">
        <f t="shared" si="1"/>
        <v>8</v>
      </c>
      <c r="L15" s="30">
        <f t="shared" si="4"/>
        <v>8</v>
      </c>
      <c r="M15" s="32" t="str">
        <f t="shared" si="2"/>
        <v>#define _PEN2()       EnableLCDpins (2,)</v>
      </c>
      <c r="N15" s="33" t="str">
        <f t="shared" si="7"/>
        <v>#define   _BPEN2()        EnableBackplanes (2, )</v>
      </c>
      <c r="O15" s="7" t="str">
        <f t="shared" si="0"/>
        <v>#define   CHARCOM3        3  // LCD Pin 4</v>
      </c>
      <c r="P15" s="8" t="str">
        <f t="shared" si="3"/>
        <v xml:space="preserve">     CHARCOM3,   // LCD3 --- GD-Pin:4</v>
      </c>
      <c r="Q15" t="s">
        <v>59</v>
      </c>
      <c r="R15" t="s">
        <v>70</v>
      </c>
      <c r="S15">
        <v>8</v>
      </c>
    </row>
    <row r="16" spans="1:20">
      <c r="A16" s="4">
        <v>12</v>
      </c>
      <c r="B16" s="4"/>
      <c r="C16" s="4"/>
      <c r="D16" s="4"/>
      <c r="E16" s="4"/>
      <c r="F16" s="30"/>
      <c r="G16" s="30"/>
      <c r="H16" s="30"/>
      <c r="I16" s="30" t="str">
        <f t="shared" si="5"/>
        <v xml:space="preserve"> </v>
      </c>
      <c r="J16" s="30">
        <f t="shared" si="6"/>
        <v>0</v>
      </c>
      <c r="K16" s="30">
        <f t="shared" si="1"/>
        <v>1</v>
      </c>
      <c r="L16" s="30" t="str">
        <f t="shared" si="4"/>
        <v/>
      </c>
      <c r="M16" s="30"/>
      <c r="N16" s="30"/>
      <c r="O16" s="7"/>
      <c r="P16" s="8"/>
    </row>
    <row r="17" spans="1:16">
      <c r="A17" s="4"/>
      <c r="B17" s="4"/>
      <c r="C17" s="4"/>
      <c r="D17" s="4"/>
      <c r="E17" s="4"/>
      <c r="F17" s="30"/>
      <c r="G17" s="30"/>
      <c r="H17" s="30"/>
      <c r="I17" s="30" t="str">
        <f t="shared" si="5"/>
        <v xml:space="preserve"> </v>
      </c>
      <c r="J17" s="30" t="str">
        <f t="shared" si="6"/>
        <v/>
      </c>
      <c r="K17" s="30" t="str">
        <f t="shared" si="1"/>
        <v/>
      </c>
      <c r="L17" s="30" t="str">
        <f t="shared" si="4"/>
        <v/>
      </c>
      <c r="M17" s="30"/>
      <c r="N17" s="30"/>
      <c r="O17" s="7"/>
      <c r="P17" s="8"/>
    </row>
  </sheetData>
  <sortState ref="A3:I14">
    <sortCondition ref="D14"/>
  </sortState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51"/>
  <sheetViews>
    <sheetView topLeftCell="C1" workbookViewId="0">
      <pane xSplit="2" ySplit="3" topLeftCell="E4" activePane="bottomRight" state="frozen"/>
      <selection activeCell="C1" sqref="C1"/>
      <selection pane="topRight" activeCell="E1" sqref="E1"/>
      <selection pane="bottomLeft" activeCell="C4" sqref="C4"/>
      <selection pane="bottomRight" activeCell="M38" sqref="M38"/>
    </sheetView>
  </sheetViews>
  <sheetFormatPr defaultRowHeight="15"/>
  <cols>
    <col min="1" max="1" width="9.140625" style="10"/>
    <col min="4" max="4" width="9.28515625" customWidth="1"/>
    <col min="9" max="9" width="9.140625" customWidth="1"/>
    <col min="19" max="19" width="34.7109375" customWidth="1"/>
    <col min="20" max="20" width="25.140625" bestFit="1" customWidth="1"/>
  </cols>
  <sheetData>
    <row r="1" spans="1:20">
      <c r="A1"/>
    </row>
    <row r="2" spans="1:20">
      <c r="A2"/>
      <c r="C2" s="8"/>
      <c r="D2" s="8"/>
      <c r="E2" s="14">
        <v>1</v>
      </c>
      <c r="F2" s="14">
        <v>2</v>
      </c>
      <c r="G2" s="14">
        <v>3</v>
      </c>
      <c r="H2" s="14">
        <v>4</v>
      </c>
      <c r="I2" s="14">
        <v>5</v>
      </c>
      <c r="J2" s="14">
        <v>6</v>
      </c>
      <c r="K2" s="14">
        <v>7</v>
      </c>
      <c r="L2" s="11">
        <v>1</v>
      </c>
      <c r="M2" s="11">
        <v>2</v>
      </c>
      <c r="N2" s="11">
        <v>3</v>
      </c>
      <c r="O2" s="11">
        <v>4</v>
      </c>
      <c r="P2" s="11">
        <v>5</v>
      </c>
      <c r="Q2" s="11">
        <v>6</v>
      </c>
      <c r="R2" s="11">
        <v>7</v>
      </c>
      <c r="S2" s="15"/>
    </row>
    <row r="3" spans="1:20" s="16" customFormat="1" ht="15.75">
      <c r="C3" s="6" t="s">
        <v>39</v>
      </c>
      <c r="D3" s="6" t="s">
        <v>40</v>
      </c>
      <c r="E3" s="1" t="s">
        <v>7</v>
      </c>
      <c r="F3" s="1" t="s">
        <v>8</v>
      </c>
      <c r="G3" s="1" t="s">
        <v>9</v>
      </c>
      <c r="H3" s="1" t="s">
        <v>10</v>
      </c>
      <c r="I3" s="1" t="s">
        <v>11</v>
      </c>
      <c r="J3" s="1" t="s">
        <v>12</v>
      </c>
      <c r="K3" s="1" t="s">
        <v>13</v>
      </c>
      <c r="L3" s="12"/>
      <c r="M3" s="12"/>
      <c r="N3" s="12"/>
      <c r="O3" s="12"/>
      <c r="P3" s="12"/>
      <c r="Q3" s="12"/>
      <c r="R3" s="12"/>
      <c r="S3" s="17" t="s">
        <v>41</v>
      </c>
      <c r="T3" s="17" t="s">
        <v>42</v>
      </c>
    </row>
    <row r="4" spans="1:20" s="16" customFormat="1" ht="15.75">
      <c r="C4" s="6">
        <v>43</v>
      </c>
      <c r="D4" s="18" t="str">
        <f t="shared" ref="D4:D9" si="0">+CHAR(C4)</f>
        <v>+</v>
      </c>
      <c r="E4" s="1"/>
      <c r="F4" s="1"/>
      <c r="G4" s="1"/>
      <c r="H4" s="1"/>
      <c r="I4" s="1"/>
      <c r="J4" s="1"/>
      <c r="K4" s="1"/>
      <c r="L4" s="11" t="str">
        <f t="shared" ref="L4:R4" si="1">+IF(E4, +CONCATENATE(" ",E$3),CONCATENATE("!",E$3))</f>
        <v>!SEGA</v>
      </c>
      <c r="M4" s="11" t="str">
        <f t="shared" si="1"/>
        <v>!SEGB</v>
      </c>
      <c r="N4" s="11" t="str">
        <f t="shared" si="1"/>
        <v>!SEGC</v>
      </c>
      <c r="O4" s="11" t="str">
        <f t="shared" si="1"/>
        <v>!SEGD</v>
      </c>
      <c r="P4" s="11" t="str">
        <f t="shared" si="1"/>
        <v>!SEGE</v>
      </c>
      <c r="Q4" s="11" t="str">
        <f t="shared" si="1"/>
        <v>!SEGF</v>
      </c>
      <c r="R4" s="11" t="str">
        <f t="shared" si="1"/>
        <v>!SEGG</v>
      </c>
      <c r="S4" s="19" t="str">
        <f>+CONCATENATE("   (",L4,"|",M4,"|",N4,"|",O4,") ,")</f>
        <v xml:space="preserve">   (!SEGA|!SEGB|!SEGC|!SEGD) ,</v>
      </c>
      <c r="T4" s="19" t="str">
        <f>+CONCATENATE("( ", P4,"|",Q4,"|",R4,"), //",D4)</f>
        <v>( !SEGE|!SEGF|!SEGG), //+</v>
      </c>
    </row>
    <row r="5" spans="1:20" s="16" customFormat="1" ht="15.75">
      <c r="C5" s="6">
        <v>44</v>
      </c>
      <c r="D5" s="18" t="str">
        <f t="shared" si="0"/>
        <v>,</v>
      </c>
      <c r="E5" s="1"/>
      <c r="F5" s="1"/>
      <c r="G5" s="1">
        <v>1</v>
      </c>
      <c r="H5" s="1"/>
      <c r="I5" s="1"/>
      <c r="J5" s="1"/>
      <c r="K5" s="1"/>
      <c r="L5" s="11" t="str">
        <f t="shared" ref="L5:L8" si="2">+IF(E5, +CONCATENATE(" ",E$3),CONCATENATE("!",E$3))</f>
        <v>!SEGA</v>
      </c>
      <c r="M5" s="11" t="str">
        <f t="shared" ref="M5:M8" si="3">+IF(F5, +CONCATENATE(" ",F$3),CONCATENATE("!",F$3))</f>
        <v>!SEGB</v>
      </c>
      <c r="N5" s="11" t="str">
        <f t="shared" ref="N5:N8" si="4">+IF(G5, +CONCATENATE(" ",G$3),CONCATENATE("!",G$3))</f>
        <v xml:space="preserve"> SEGC</v>
      </c>
      <c r="O5" s="11" t="str">
        <f t="shared" ref="O5:O8" si="5">+IF(H5, +CONCATENATE(" ",H$3),CONCATENATE("!",H$3))</f>
        <v>!SEGD</v>
      </c>
      <c r="P5" s="11" t="str">
        <f t="shared" ref="P5:P8" si="6">+IF(I5, +CONCATENATE(" ",I$3),CONCATENATE("!",I$3))</f>
        <v>!SEGE</v>
      </c>
      <c r="Q5" s="11" t="str">
        <f t="shared" ref="Q5:Q8" si="7">+IF(J5, +CONCATENATE(" ",J$3),CONCATENATE("!",J$3))</f>
        <v>!SEGF</v>
      </c>
      <c r="R5" s="11" t="str">
        <f t="shared" ref="R5:R8" si="8">+IF(K5, +CONCATENATE(" ",K$3),CONCATENATE("!",K$3))</f>
        <v>!SEGG</v>
      </c>
      <c r="S5" s="19" t="str">
        <f t="shared" ref="S5:S8" si="9">+CONCATENATE("   (",L5,"|",M5,"|",N5,"|",O5,") ,")</f>
        <v xml:space="preserve">   (!SEGA|!SEGB| SEGC|!SEGD) ,</v>
      </c>
      <c r="T5" s="19" t="str">
        <f t="shared" ref="T5:T8" si="10">+CONCATENATE("( ", P5,"|",Q5,"|",R5,"), //",D5)</f>
        <v>( !SEGE|!SEGF|!SEGG), //,</v>
      </c>
    </row>
    <row r="6" spans="1:20" s="16" customFormat="1" ht="15.75">
      <c r="C6" s="6">
        <v>45</v>
      </c>
      <c r="D6" s="18" t="str">
        <f t="shared" si="0"/>
        <v>-</v>
      </c>
      <c r="E6" s="1"/>
      <c r="F6" s="1"/>
      <c r="G6" s="1"/>
      <c r="H6" s="1"/>
      <c r="I6" s="1"/>
      <c r="J6" s="1"/>
      <c r="K6" s="1">
        <v>1</v>
      </c>
      <c r="L6" s="11" t="str">
        <f t="shared" si="2"/>
        <v>!SEGA</v>
      </c>
      <c r="M6" s="11" t="str">
        <f t="shared" si="3"/>
        <v>!SEGB</v>
      </c>
      <c r="N6" s="11" t="str">
        <f t="shared" si="4"/>
        <v>!SEGC</v>
      </c>
      <c r="O6" s="11" t="str">
        <f t="shared" si="5"/>
        <v>!SEGD</v>
      </c>
      <c r="P6" s="11" t="str">
        <f t="shared" si="6"/>
        <v>!SEGE</v>
      </c>
      <c r="Q6" s="11" t="str">
        <f t="shared" si="7"/>
        <v>!SEGF</v>
      </c>
      <c r="R6" s="11" t="str">
        <f t="shared" si="8"/>
        <v xml:space="preserve"> SEGG</v>
      </c>
      <c r="S6" s="19" t="str">
        <f t="shared" si="9"/>
        <v xml:space="preserve">   (!SEGA|!SEGB|!SEGC|!SEGD) ,</v>
      </c>
      <c r="T6" s="19" t="str">
        <f t="shared" si="10"/>
        <v>( !SEGE|!SEGF| SEGG), //-</v>
      </c>
    </row>
    <row r="7" spans="1:20" s="16" customFormat="1" ht="15.75">
      <c r="C7" s="6">
        <v>46</v>
      </c>
      <c r="D7" s="18" t="str">
        <f t="shared" si="0"/>
        <v>.</v>
      </c>
      <c r="E7" s="1"/>
      <c r="F7" s="1"/>
      <c r="G7" s="1"/>
      <c r="H7" s="1"/>
      <c r="I7" s="1"/>
      <c r="J7" s="1"/>
      <c r="K7" s="1"/>
      <c r="L7" s="11" t="str">
        <f t="shared" si="2"/>
        <v>!SEGA</v>
      </c>
      <c r="M7" s="11" t="str">
        <f t="shared" si="3"/>
        <v>!SEGB</v>
      </c>
      <c r="N7" s="11" t="str">
        <f t="shared" si="4"/>
        <v>!SEGC</v>
      </c>
      <c r="O7" s="11" t="str">
        <f t="shared" si="5"/>
        <v>!SEGD</v>
      </c>
      <c r="P7" s="11" t="str">
        <f t="shared" si="6"/>
        <v>!SEGE</v>
      </c>
      <c r="Q7" s="11" t="str">
        <f t="shared" si="7"/>
        <v>!SEGF</v>
      </c>
      <c r="R7" s="11" t="str">
        <f t="shared" si="8"/>
        <v>!SEGG</v>
      </c>
      <c r="S7" s="19" t="str">
        <f t="shared" si="9"/>
        <v xml:space="preserve">   (!SEGA|!SEGB|!SEGC|!SEGD) ,</v>
      </c>
      <c r="T7" s="19" t="str">
        <f t="shared" si="10"/>
        <v>( !SEGE|!SEGF|!SEGG), //.</v>
      </c>
    </row>
    <row r="8" spans="1:20" s="16" customFormat="1" ht="15.75">
      <c r="C8" s="6">
        <v>47</v>
      </c>
      <c r="D8" s="18" t="str">
        <f t="shared" si="0"/>
        <v>/</v>
      </c>
      <c r="E8" s="1"/>
      <c r="F8" s="1"/>
      <c r="G8" s="1"/>
      <c r="H8" s="1"/>
      <c r="I8" s="1"/>
      <c r="J8" s="1"/>
      <c r="K8" s="1"/>
      <c r="L8" s="11" t="str">
        <f t="shared" si="2"/>
        <v>!SEGA</v>
      </c>
      <c r="M8" s="11" t="str">
        <f t="shared" si="3"/>
        <v>!SEGB</v>
      </c>
      <c r="N8" s="11" t="str">
        <f t="shared" si="4"/>
        <v>!SEGC</v>
      </c>
      <c r="O8" s="11" t="str">
        <f t="shared" si="5"/>
        <v>!SEGD</v>
      </c>
      <c r="P8" s="11" t="str">
        <f t="shared" si="6"/>
        <v>!SEGE</v>
      </c>
      <c r="Q8" s="11" t="str">
        <f t="shared" si="7"/>
        <v>!SEGF</v>
      </c>
      <c r="R8" s="11" t="str">
        <f t="shared" si="8"/>
        <v>!SEGG</v>
      </c>
      <c r="S8" s="19" t="str">
        <f t="shared" si="9"/>
        <v xml:space="preserve">   (!SEGA|!SEGB|!SEGC|!SEGD) ,</v>
      </c>
      <c r="T8" s="19" t="str">
        <f t="shared" si="10"/>
        <v>( !SEGE|!SEGF|!SEGG), ///</v>
      </c>
    </row>
    <row r="9" spans="1:20">
      <c r="A9"/>
      <c r="C9" s="8">
        <v>48</v>
      </c>
      <c r="D9" s="18" t="str">
        <f t="shared" si="0"/>
        <v>0</v>
      </c>
      <c r="E9" s="13">
        <v>1</v>
      </c>
      <c r="F9" s="13">
        <v>1</v>
      </c>
      <c r="G9" s="13">
        <v>1</v>
      </c>
      <c r="H9" s="13">
        <v>1</v>
      </c>
      <c r="I9" s="13">
        <v>1</v>
      </c>
      <c r="J9" s="13">
        <v>1</v>
      </c>
      <c r="K9" s="13"/>
      <c r="L9" s="11" t="str">
        <f t="shared" ref="L9:R9" si="11">+IF(E9, +CONCATENATE(" ",E$3),CONCATENATE("!",E$3))</f>
        <v xml:space="preserve"> SEGA</v>
      </c>
      <c r="M9" s="11" t="str">
        <f t="shared" si="11"/>
        <v xml:space="preserve"> SEGB</v>
      </c>
      <c r="N9" s="11" t="str">
        <f t="shared" si="11"/>
        <v xml:space="preserve"> SEGC</v>
      </c>
      <c r="O9" s="11" t="str">
        <f t="shared" si="11"/>
        <v xml:space="preserve"> SEGD</v>
      </c>
      <c r="P9" s="11" t="str">
        <f t="shared" si="11"/>
        <v xml:space="preserve"> SEGE</v>
      </c>
      <c r="Q9" s="11" t="str">
        <f t="shared" si="11"/>
        <v xml:space="preserve"> SEGF</v>
      </c>
      <c r="R9" s="11" t="str">
        <f t="shared" si="11"/>
        <v>!SEGG</v>
      </c>
      <c r="S9" s="19" t="str">
        <f>+CONCATENATE("   (",L9,"|",M9,"|",N9,"|",O9,") ,")</f>
        <v xml:space="preserve">   ( SEGA| SEGB| SEGC| SEGD) ,</v>
      </c>
      <c r="T9" s="19" t="str">
        <f>+CONCATENATE("( ", P9,"|",Q9,"|",R9,"), //",D9)</f>
        <v>(  SEGE| SEGF|!SEGG), //0</v>
      </c>
    </row>
    <row r="10" spans="1:20">
      <c r="C10" s="8">
        <v>49</v>
      </c>
      <c r="D10" s="18">
        <v>1</v>
      </c>
      <c r="E10" s="13"/>
      <c r="F10" s="13">
        <v>1</v>
      </c>
      <c r="G10" s="13">
        <v>1</v>
      </c>
      <c r="H10" s="13"/>
      <c r="I10" s="13"/>
      <c r="J10" s="13"/>
      <c r="K10" s="13"/>
      <c r="L10" s="11" t="str">
        <f t="shared" ref="L10:L51" si="12">+IF(E10, +CONCATENATE(" ",E$3),CONCATENATE("!",E$3))</f>
        <v>!SEGA</v>
      </c>
      <c r="M10" s="11" t="str">
        <f t="shared" ref="M10:M51" si="13">+IF(F10, +CONCATENATE(" ",F$3),CONCATENATE("!",F$3))</f>
        <v xml:space="preserve"> SEGB</v>
      </c>
      <c r="N10" s="11" t="str">
        <f t="shared" ref="N10:N51" si="14">+IF(G10, +CONCATENATE(" ",G$3),CONCATENATE("!",G$3))</f>
        <v xml:space="preserve"> SEGC</v>
      </c>
      <c r="O10" s="11" t="str">
        <f t="shared" ref="O10:O51" si="15">+IF(H10, +CONCATENATE(" ",H$3),CONCATENATE("!",H$3))</f>
        <v>!SEGD</v>
      </c>
      <c r="P10" s="11" t="str">
        <f t="shared" ref="P10:P51" si="16">+IF(I10, +CONCATENATE(" ",I$3),CONCATENATE("!",I$3))</f>
        <v>!SEGE</v>
      </c>
      <c r="Q10" s="11" t="str">
        <f t="shared" ref="Q10:Q51" si="17">+IF(J10, +CONCATENATE(" ",J$3),CONCATENATE("!",J$3))</f>
        <v>!SEGF</v>
      </c>
      <c r="R10" s="11" t="str">
        <f t="shared" ref="R10:R51" si="18">+IF(K10, +CONCATENATE(" ",K$3),CONCATENATE("!",K$3))</f>
        <v>!SEGG</v>
      </c>
      <c r="S10" s="19" t="str">
        <f t="shared" ref="S10:S51" si="19">+CONCATENATE("   (",L10,"|",M10,"|",N10,"|",O10,") ,")</f>
        <v xml:space="preserve">   (!SEGA| SEGB| SEGC|!SEGD) ,</v>
      </c>
      <c r="T10" s="19" t="str">
        <f t="shared" ref="T10:T51" si="20">+CONCATENATE("( ", P10,"|",Q10,"|",R10,"), //",D10)</f>
        <v>( !SEGE|!SEGF|!SEGG), //1</v>
      </c>
    </row>
    <row r="11" spans="1:20">
      <c r="C11" s="8">
        <v>50</v>
      </c>
      <c r="D11" s="18">
        <v>2</v>
      </c>
      <c r="E11" s="13">
        <v>1</v>
      </c>
      <c r="F11" s="13">
        <v>1</v>
      </c>
      <c r="G11" s="13"/>
      <c r="H11" s="13">
        <v>1</v>
      </c>
      <c r="I11" s="13">
        <v>1</v>
      </c>
      <c r="J11" s="13"/>
      <c r="K11" s="13">
        <v>1</v>
      </c>
      <c r="L11" s="11" t="str">
        <f t="shared" si="12"/>
        <v xml:space="preserve"> SEGA</v>
      </c>
      <c r="M11" s="11" t="str">
        <f t="shared" si="13"/>
        <v xml:space="preserve"> SEGB</v>
      </c>
      <c r="N11" s="11" t="str">
        <f t="shared" si="14"/>
        <v>!SEGC</v>
      </c>
      <c r="O11" s="11" t="str">
        <f t="shared" si="15"/>
        <v xml:space="preserve"> SEGD</v>
      </c>
      <c r="P11" s="11" t="str">
        <f t="shared" si="16"/>
        <v xml:space="preserve"> SEGE</v>
      </c>
      <c r="Q11" s="11" t="str">
        <f t="shared" si="17"/>
        <v>!SEGF</v>
      </c>
      <c r="R11" s="11" t="str">
        <f t="shared" si="18"/>
        <v xml:space="preserve"> SEGG</v>
      </c>
      <c r="S11" s="19" t="str">
        <f t="shared" si="19"/>
        <v xml:space="preserve">   ( SEGA| SEGB|!SEGC| SEGD) ,</v>
      </c>
      <c r="T11" s="19" t="str">
        <f t="shared" si="20"/>
        <v>(  SEGE|!SEGF| SEGG), //2</v>
      </c>
    </row>
    <row r="12" spans="1:20">
      <c r="C12" s="8">
        <v>51</v>
      </c>
      <c r="D12" s="18">
        <v>3</v>
      </c>
      <c r="E12" s="13">
        <v>1</v>
      </c>
      <c r="F12" s="13">
        <v>1</v>
      </c>
      <c r="G12" s="13">
        <v>1</v>
      </c>
      <c r="H12" s="13">
        <v>1</v>
      </c>
      <c r="I12" s="13"/>
      <c r="J12" s="13"/>
      <c r="K12" s="13">
        <v>1</v>
      </c>
      <c r="L12" s="11" t="str">
        <f t="shared" si="12"/>
        <v xml:space="preserve"> SEGA</v>
      </c>
      <c r="M12" s="11" t="str">
        <f t="shared" si="13"/>
        <v xml:space="preserve"> SEGB</v>
      </c>
      <c r="N12" s="11" t="str">
        <f t="shared" si="14"/>
        <v xml:space="preserve"> SEGC</v>
      </c>
      <c r="O12" s="11" t="str">
        <f t="shared" si="15"/>
        <v xml:space="preserve"> SEGD</v>
      </c>
      <c r="P12" s="11" t="str">
        <f t="shared" si="16"/>
        <v>!SEGE</v>
      </c>
      <c r="Q12" s="11" t="str">
        <f t="shared" si="17"/>
        <v>!SEGF</v>
      </c>
      <c r="R12" s="11" t="str">
        <f t="shared" si="18"/>
        <v xml:space="preserve"> SEGG</v>
      </c>
      <c r="S12" s="19" t="str">
        <f t="shared" si="19"/>
        <v xml:space="preserve">   ( SEGA| SEGB| SEGC| SEGD) ,</v>
      </c>
      <c r="T12" s="19" t="str">
        <f t="shared" si="20"/>
        <v>( !SEGE|!SEGF| SEGG), //3</v>
      </c>
    </row>
    <row r="13" spans="1:20">
      <c r="C13" s="8">
        <v>52</v>
      </c>
      <c r="D13" s="18">
        <v>4</v>
      </c>
      <c r="E13" s="13"/>
      <c r="F13" s="13">
        <v>1</v>
      </c>
      <c r="G13" s="13">
        <v>1</v>
      </c>
      <c r="H13" s="13"/>
      <c r="I13" s="13"/>
      <c r="J13" s="13">
        <v>1</v>
      </c>
      <c r="K13" s="13">
        <v>1</v>
      </c>
      <c r="L13" s="11" t="str">
        <f t="shared" si="12"/>
        <v>!SEGA</v>
      </c>
      <c r="M13" s="11" t="str">
        <f t="shared" si="13"/>
        <v xml:space="preserve"> SEGB</v>
      </c>
      <c r="N13" s="11" t="str">
        <f t="shared" si="14"/>
        <v xml:space="preserve"> SEGC</v>
      </c>
      <c r="O13" s="11" t="str">
        <f t="shared" si="15"/>
        <v>!SEGD</v>
      </c>
      <c r="P13" s="11" t="str">
        <f t="shared" si="16"/>
        <v>!SEGE</v>
      </c>
      <c r="Q13" s="11" t="str">
        <f t="shared" si="17"/>
        <v xml:space="preserve"> SEGF</v>
      </c>
      <c r="R13" s="11" t="str">
        <f t="shared" si="18"/>
        <v xml:space="preserve"> SEGG</v>
      </c>
      <c r="S13" s="19" t="str">
        <f t="shared" si="19"/>
        <v xml:space="preserve">   (!SEGA| SEGB| SEGC|!SEGD) ,</v>
      </c>
      <c r="T13" s="19" t="str">
        <f t="shared" si="20"/>
        <v>( !SEGE| SEGF| SEGG), //4</v>
      </c>
    </row>
    <row r="14" spans="1:20">
      <c r="C14" s="8">
        <v>53</v>
      </c>
      <c r="D14" s="18">
        <v>5</v>
      </c>
      <c r="E14" s="13">
        <v>1</v>
      </c>
      <c r="F14" s="13"/>
      <c r="G14" s="13">
        <v>1</v>
      </c>
      <c r="H14" s="13">
        <v>1</v>
      </c>
      <c r="I14" s="13"/>
      <c r="J14" s="13">
        <v>1</v>
      </c>
      <c r="K14" s="13">
        <v>1</v>
      </c>
      <c r="L14" s="11" t="str">
        <f t="shared" si="12"/>
        <v xml:space="preserve"> SEGA</v>
      </c>
      <c r="M14" s="11" t="str">
        <f t="shared" si="13"/>
        <v>!SEGB</v>
      </c>
      <c r="N14" s="11" t="str">
        <f t="shared" si="14"/>
        <v xml:space="preserve"> SEGC</v>
      </c>
      <c r="O14" s="11" t="str">
        <f t="shared" si="15"/>
        <v xml:space="preserve"> SEGD</v>
      </c>
      <c r="P14" s="11" t="str">
        <f t="shared" si="16"/>
        <v>!SEGE</v>
      </c>
      <c r="Q14" s="11" t="str">
        <f t="shared" si="17"/>
        <v xml:space="preserve"> SEGF</v>
      </c>
      <c r="R14" s="11" t="str">
        <f t="shared" si="18"/>
        <v xml:space="preserve"> SEGG</v>
      </c>
      <c r="S14" s="19" t="str">
        <f t="shared" si="19"/>
        <v xml:space="preserve">   ( SEGA|!SEGB| SEGC| SEGD) ,</v>
      </c>
      <c r="T14" s="19" t="str">
        <f t="shared" si="20"/>
        <v>( !SEGE| SEGF| SEGG), //5</v>
      </c>
    </row>
    <row r="15" spans="1:20">
      <c r="C15" s="8">
        <v>54</v>
      </c>
      <c r="D15" s="18">
        <v>6</v>
      </c>
      <c r="E15" s="13">
        <v>1</v>
      </c>
      <c r="F15" s="13"/>
      <c r="G15" s="13">
        <v>1</v>
      </c>
      <c r="H15" s="13">
        <v>1</v>
      </c>
      <c r="I15" s="13">
        <v>1</v>
      </c>
      <c r="J15" s="13">
        <v>1</v>
      </c>
      <c r="K15" s="13">
        <v>1</v>
      </c>
      <c r="L15" s="11" t="str">
        <f t="shared" si="12"/>
        <v xml:space="preserve"> SEGA</v>
      </c>
      <c r="M15" s="11" t="str">
        <f t="shared" si="13"/>
        <v>!SEGB</v>
      </c>
      <c r="N15" s="11" t="str">
        <f t="shared" si="14"/>
        <v xml:space="preserve"> SEGC</v>
      </c>
      <c r="O15" s="11" t="str">
        <f t="shared" si="15"/>
        <v xml:space="preserve"> SEGD</v>
      </c>
      <c r="P15" s="11" t="str">
        <f t="shared" si="16"/>
        <v xml:space="preserve"> SEGE</v>
      </c>
      <c r="Q15" s="11" t="str">
        <f t="shared" si="17"/>
        <v xml:space="preserve"> SEGF</v>
      </c>
      <c r="R15" s="11" t="str">
        <f t="shared" si="18"/>
        <v xml:space="preserve"> SEGG</v>
      </c>
      <c r="S15" s="19" t="str">
        <f t="shared" si="19"/>
        <v xml:space="preserve">   ( SEGA|!SEGB| SEGC| SEGD) ,</v>
      </c>
      <c r="T15" s="19" t="str">
        <f t="shared" si="20"/>
        <v>(  SEGE| SEGF| SEGG), //6</v>
      </c>
    </row>
    <row r="16" spans="1:20">
      <c r="C16" s="8">
        <v>55</v>
      </c>
      <c r="D16" s="18">
        <v>7</v>
      </c>
      <c r="E16" s="13">
        <v>1</v>
      </c>
      <c r="F16" s="13">
        <v>1</v>
      </c>
      <c r="G16" s="13">
        <v>1</v>
      </c>
      <c r="H16" s="13"/>
      <c r="I16" s="13"/>
      <c r="J16" s="13"/>
      <c r="K16" s="13"/>
      <c r="L16" s="11" t="str">
        <f t="shared" si="12"/>
        <v xml:space="preserve"> SEGA</v>
      </c>
      <c r="M16" s="11" t="str">
        <f t="shared" si="13"/>
        <v xml:space="preserve"> SEGB</v>
      </c>
      <c r="N16" s="11" t="str">
        <f t="shared" si="14"/>
        <v xml:space="preserve"> SEGC</v>
      </c>
      <c r="O16" s="11" t="str">
        <f t="shared" si="15"/>
        <v>!SEGD</v>
      </c>
      <c r="P16" s="11" t="str">
        <f t="shared" si="16"/>
        <v>!SEGE</v>
      </c>
      <c r="Q16" s="11" t="str">
        <f t="shared" si="17"/>
        <v>!SEGF</v>
      </c>
      <c r="R16" s="11" t="str">
        <f t="shared" si="18"/>
        <v>!SEGG</v>
      </c>
      <c r="S16" s="19" t="str">
        <f t="shared" si="19"/>
        <v xml:space="preserve">   ( SEGA| SEGB| SEGC|!SEGD) ,</v>
      </c>
      <c r="T16" s="19" t="str">
        <f t="shared" si="20"/>
        <v>( !SEGE|!SEGF|!SEGG), //7</v>
      </c>
    </row>
    <row r="17" spans="3:20">
      <c r="C17" s="8">
        <v>56</v>
      </c>
      <c r="D17" s="18">
        <v>8</v>
      </c>
      <c r="E17" s="13">
        <v>1</v>
      </c>
      <c r="F17" s="13">
        <v>1</v>
      </c>
      <c r="G17" s="13">
        <v>1</v>
      </c>
      <c r="H17" s="13">
        <v>1</v>
      </c>
      <c r="I17" s="13">
        <v>1</v>
      </c>
      <c r="J17" s="13">
        <v>1</v>
      </c>
      <c r="K17" s="13">
        <v>1</v>
      </c>
      <c r="L17" s="11" t="str">
        <f t="shared" si="12"/>
        <v xml:space="preserve"> SEGA</v>
      </c>
      <c r="M17" s="11" t="str">
        <f t="shared" si="13"/>
        <v xml:space="preserve"> SEGB</v>
      </c>
      <c r="N17" s="11" t="str">
        <f t="shared" si="14"/>
        <v xml:space="preserve"> SEGC</v>
      </c>
      <c r="O17" s="11" t="str">
        <f t="shared" si="15"/>
        <v xml:space="preserve"> SEGD</v>
      </c>
      <c r="P17" s="11" t="str">
        <f t="shared" si="16"/>
        <v xml:space="preserve"> SEGE</v>
      </c>
      <c r="Q17" s="11" t="str">
        <f t="shared" si="17"/>
        <v xml:space="preserve"> SEGF</v>
      </c>
      <c r="R17" s="11" t="str">
        <f t="shared" si="18"/>
        <v xml:space="preserve"> SEGG</v>
      </c>
      <c r="S17" s="19" t="str">
        <f t="shared" si="19"/>
        <v xml:space="preserve">   ( SEGA| SEGB| SEGC| SEGD) ,</v>
      </c>
      <c r="T17" s="19" t="str">
        <f t="shared" si="20"/>
        <v>(  SEGE| SEGF| SEGG), //8</v>
      </c>
    </row>
    <row r="18" spans="3:20">
      <c r="C18" s="8">
        <v>57</v>
      </c>
      <c r="D18" s="18" t="str">
        <f>+CHAR(C18)</f>
        <v>9</v>
      </c>
      <c r="E18" s="13">
        <v>1</v>
      </c>
      <c r="F18" s="13">
        <v>1</v>
      </c>
      <c r="G18" s="13">
        <v>1</v>
      </c>
      <c r="H18" s="13">
        <v>1</v>
      </c>
      <c r="I18" s="13"/>
      <c r="J18" s="13">
        <v>1</v>
      </c>
      <c r="K18" s="13">
        <v>1</v>
      </c>
      <c r="L18" s="11" t="str">
        <f t="shared" si="12"/>
        <v xml:space="preserve"> SEGA</v>
      </c>
      <c r="M18" s="11" t="str">
        <f t="shared" si="13"/>
        <v xml:space="preserve"> SEGB</v>
      </c>
      <c r="N18" s="11" t="str">
        <f t="shared" si="14"/>
        <v xml:space="preserve"> SEGC</v>
      </c>
      <c r="O18" s="11" t="str">
        <f t="shared" si="15"/>
        <v xml:space="preserve"> SEGD</v>
      </c>
      <c r="P18" s="11" t="str">
        <f t="shared" si="16"/>
        <v>!SEGE</v>
      </c>
      <c r="Q18" s="11" t="str">
        <f t="shared" si="17"/>
        <v xml:space="preserve"> SEGF</v>
      </c>
      <c r="R18" s="11" t="str">
        <f t="shared" si="18"/>
        <v xml:space="preserve"> SEGG</v>
      </c>
      <c r="S18" s="19" t="str">
        <f t="shared" si="19"/>
        <v xml:space="preserve">   ( SEGA| SEGB| SEGC| SEGD) ,</v>
      </c>
      <c r="T18" s="19" t="str">
        <f t="shared" si="20"/>
        <v>( !SEGE| SEGF| SEGG), //9</v>
      </c>
    </row>
    <row r="19" spans="3:20">
      <c r="C19" s="8">
        <v>58</v>
      </c>
      <c r="D19" s="18" t="str">
        <f t="shared" ref="D19:D26" si="21">+CHAR(C19)</f>
        <v>:</v>
      </c>
      <c r="E19" s="13"/>
      <c r="F19" s="13"/>
      <c r="G19" s="13"/>
      <c r="H19" s="13"/>
      <c r="I19" s="13"/>
      <c r="J19" s="13"/>
      <c r="K19" s="13"/>
      <c r="L19" s="11" t="str">
        <f t="shared" ref="L19:L25" si="22">+IF(E19, +CONCATENATE(" ",E$3),CONCATENATE("!",E$3))</f>
        <v>!SEGA</v>
      </c>
      <c r="M19" s="11" t="str">
        <f t="shared" ref="M19:M25" si="23">+IF(F19, +CONCATENATE(" ",F$3),CONCATENATE("!",F$3))</f>
        <v>!SEGB</v>
      </c>
      <c r="N19" s="11" t="str">
        <f t="shared" ref="N19:N25" si="24">+IF(G19, +CONCATENATE(" ",G$3),CONCATENATE("!",G$3))</f>
        <v>!SEGC</v>
      </c>
      <c r="O19" s="11" t="str">
        <f t="shared" ref="O19:O25" si="25">+IF(H19, +CONCATENATE(" ",H$3),CONCATENATE("!",H$3))</f>
        <v>!SEGD</v>
      </c>
      <c r="P19" s="11" t="str">
        <f t="shared" ref="P19:P25" si="26">+IF(I19, +CONCATENATE(" ",I$3),CONCATENATE("!",I$3))</f>
        <v>!SEGE</v>
      </c>
      <c r="Q19" s="11" t="str">
        <f t="shared" ref="Q19:Q25" si="27">+IF(J19, +CONCATENATE(" ",J$3),CONCATENATE("!",J$3))</f>
        <v>!SEGF</v>
      </c>
      <c r="R19" s="11" t="str">
        <f t="shared" ref="R19:R25" si="28">+IF(K19, +CONCATENATE(" ",K$3),CONCATENATE("!",K$3))</f>
        <v>!SEGG</v>
      </c>
      <c r="S19" s="19" t="str">
        <f t="shared" si="19"/>
        <v xml:space="preserve">   (!SEGA|!SEGB|!SEGC|!SEGD) ,</v>
      </c>
      <c r="T19" s="19" t="str">
        <f t="shared" ref="T19:T25" si="29">+CONCATENATE("( ", P19,"|",Q19,"|",R19,"), //",D19)</f>
        <v>( !SEGE|!SEGF|!SEGG), //:</v>
      </c>
    </row>
    <row r="20" spans="3:20">
      <c r="C20" s="8">
        <v>59</v>
      </c>
      <c r="D20" s="18" t="str">
        <f t="shared" si="21"/>
        <v>;</v>
      </c>
      <c r="E20" s="13"/>
      <c r="F20" s="13"/>
      <c r="G20" s="13"/>
      <c r="H20" s="13"/>
      <c r="I20" s="13"/>
      <c r="J20" s="13"/>
      <c r="K20" s="13"/>
      <c r="L20" s="11" t="str">
        <f t="shared" si="22"/>
        <v>!SEGA</v>
      </c>
      <c r="M20" s="11" t="str">
        <f t="shared" si="23"/>
        <v>!SEGB</v>
      </c>
      <c r="N20" s="11" t="str">
        <f t="shared" si="24"/>
        <v>!SEGC</v>
      </c>
      <c r="O20" s="11" t="str">
        <f t="shared" si="25"/>
        <v>!SEGD</v>
      </c>
      <c r="P20" s="11" t="str">
        <f t="shared" si="26"/>
        <v>!SEGE</v>
      </c>
      <c r="Q20" s="11" t="str">
        <f t="shared" si="27"/>
        <v>!SEGF</v>
      </c>
      <c r="R20" s="11" t="str">
        <f t="shared" si="28"/>
        <v>!SEGG</v>
      </c>
      <c r="S20" s="19" t="str">
        <f t="shared" si="19"/>
        <v xml:space="preserve">   (!SEGA|!SEGB|!SEGC|!SEGD) ,</v>
      </c>
      <c r="T20" s="19" t="str">
        <f t="shared" si="29"/>
        <v>( !SEGE|!SEGF|!SEGG), //;</v>
      </c>
    </row>
    <row r="21" spans="3:20">
      <c r="C21" s="8">
        <v>60</v>
      </c>
      <c r="D21" s="18" t="str">
        <f t="shared" si="21"/>
        <v>&lt;</v>
      </c>
      <c r="E21" s="13"/>
      <c r="F21" s="13"/>
      <c r="G21" s="13"/>
      <c r="H21" s="13"/>
      <c r="I21" s="13"/>
      <c r="J21" s="13"/>
      <c r="K21" s="13"/>
      <c r="L21" s="11" t="str">
        <f t="shared" si="22"/>
        <v>!SEGA</v>
      </c>
      <c r="M21" s="11" t="str">
        <f t="shared" si="23"/>
        <v>!SEGB</v>
      </c>
      <c r="N21" s="11" t="str">
        <f t="shared" si="24"/>
        <v>!SEGC</v>
      </c>
      <c r="O21" s="11" t="str">
        <f t="shared" si="25"/>
        <v>!SEGD</v>
      </c>
      <c r="P21" s="11" t="str">
        <f t="shared" si="26"/>
        <v>!SEGE</v>
      </c>
      <c r="Q21" s="11" t="str">
        <f t="shared" si="27"/>
        <v>!SEGF</v>
      </c>
      <c r="R21" s="11" t="str">
        <f t="shared" si="28"/>
        <v>!SEGG</v>
      </c>
      <c r="S21" s="19" t="str">
        <f t="shared" si="19"/>
        <v xml:space="preserve">   (!SEGA|!SEGB|!SEGC|!SEGD) ,</v>
      </c>
      <c r="T21" s="19" t="str">
        <f t="shared" si="29"/>
        <v>( !SEGE|!SEGF|!SEGG), //&lt;</v>
      </c>
    </row>
    <row r="22" spans="3:20">
      <c r="C22" s="8">
        <v>61</v>
      </c>
      <c r="D22" s="18" t="str">
        <f t="shared" si="21"/>
        <v>=</v>
      </c>
      <c r="E22" s="13"/>
      <c r="F22" s="13"/>
      <c r="G22" s="13"/>
      <c r="H22" s="13"/>
      <c r="I22" s="13"/>
      <c r="J22" s="13"/>
      <c r="K22" s="13"/>
      <c r="L22" s="11" t="str">
        <f t="shared" si="22"/>
        <v>!SEGA</v>
      </c>
      <c r="M22" s="11" t="str">
        <f t="shared" si="23"/>
        <v>!SEGB</v>
      </c>
      <c r="N22" s="11" t="str">
        <f t="shared" si="24"/>
        <v>!SEGC</v>
      </c>
      <c r="O22" s="11" t="str">
        <f t="shared" si="25"/>
        <v>!SEGD</v>
      </c>
      <c r="P22" s="11" t="str">
        <f t="shared" si="26"/>
        <v>!SEGE</v>
      </c>
      <c r="Q22" s="11" t="str">
        <f t="shared" si="27"/>
        <v>!SEGF</v>
      </c>
      <c r="R22" s="11" t="str">
        <f t="shared" si="28"/>
        <v>!SEGG</v>
      </c>
      <c r="S22" s="19" t="str">
        <f t="shared" si="19"/>
        <v xml:space="preserve">   (!SEGA|!SEGB|!SEGC|!SEGD) ,</v>
      </c>
      <c r="T22" s="19" t="str">
        <f t="shared" si="29"/>
        <v>( !SEGE|!SEGF|!SEGG), //=</v>
      </c>
    </row>
    <row r="23" spans="3:20">
      <c r="C23" s="8">
        <v>62</v>
      </c>
      <c r="D23" s="18" t="str">
        <f t="shared" si="21"/>
        <v>&gt;</v>
      </c>
      <c r="E23" s="13"/>
      <c r="F23" s="13"/>
      <c r="G23" s="13"/>
      <c r="H23" s="13"/>
      <c r="I23" s="13"/>
      <c r="J23" s="13"/>
      <c r="K23" s="13"/>
      <c r="L23" s="11" t="str">
        <f t="shared" si="22"/>
        <v>!SEGA</v>
      </c>
      <c r="M23" s="11" t="str">
        <f t="shared" si="23"/>
        <v>!SEGB</v>
      </c>
      <c r="N23" s="11" t="str">
        <f t="shared" si="24"/>
        <v>!SEGC</v>
      </c>
      <c r="O23" s="11" t="str">
        <f t="shared" si="25"/>
        <v>!SEGD</v>
      </c>
      <c r="P23" s="11" t="str">
        <f t="shared" si="26"/>
        <v>!SEGE</v>
      </c>
      <c r="Q23" s="11" t="str">
        <f t="shared" si="27"/>
        <v>!SEGF</v>
      </c>
      <c r="R23" s="11" t="str">
        <f t="shared" si="28"/>
        <v>!SEGG</v>
      </c>
      <c r="S23" s="19" t="str">
        <f t="shared" si="19"/>
        <v xml:space="preserve">   (!SEGA|!SEGB|!SEGC|!SEGD) ,</v>
      </c>
      <c r="T23" s="19" t="str">
        <f t="shared" si="29"/>
        <v>( !SEGE|!SEGF|!SEGG), //&gt;</v>
      </c>
    </row>
    <row r="24" spans="3:20">
      <c r="C24" s="8">
        <v>63</v>
      </c>
      <c r="D24" s="18" t="str">
        <f t="shared" si="21"/>
        <v>?</v>
      </c>
      <c r="E24" s="13"/>
      <c r="F24" s="13"/>
      <c r="G24" s="13"/>
      <c r="H24" s="13"/>
      <c r="I24" s="13"/>
      <c r="J24" s="13"/>
      <c r="K24" s="13"/>
      <c r="L24" s="11" t="str">
        <f t="shared" si="22"/>
        <v>!SEGA</v>
      </c>
      <c r="M24" s="11" t="str">
        <f t="shared" si="23"/>
        <v>!SEGB</v>
      </c>
      <c r="N24" s="11" t="str">
        <f t="shared" si="24"/>
        <v>!SEGC</v>
      </c>
      <c r="O24" s="11" t="str">
        <f t="shared" si="25"/>
        <v>!SEGD</v>
      </c>
      <c r="P24" s="11" t="str">
        <f t="shared" si="26"/>
        <v>!SEGE</v>
      </c>
      <c r="Q24" s="11" t="str">
        <f t="shared" si="27"/>
        <v>!SEGF</v>
      </c>
      <c r="R24" s="11" t="str">
        <f t="shared" si="28"/>
        <v>!SEGG</v>
      </c>
      <c r="S24" s="19" t="str">
        <f t="shared" si="19"/>
        <v xml:space="preserve">   (!SEGA|!SEGB|!SEGC|!SEGD) ,</v>
      </c>
      <c r="T24" s="19" t="str">
        <f t="shared" si="29"/>
        <v>( !SEGE|!SEGF|!SEGG), //?</v>
      </c>
    </row>
    <row r="25" spans="3:20">
      <c r="C25" s="8">
        <v>64</v>
      </c>
      <c r="D25" s="18" t="str">
        <f t="shared" si="21"/>
        <v>@</v>
      </c>
      <c r="E25" s="13">
        <v>0</v>
      </c>
      <c r="F25" s="13">
        <v>0</v>
      </c>
      <c r="G25" s="13">
        <v>0</v>
      </c>
      <c r="H25" s="13">
        <v>0</v>
      </c>
      <c r="I25" s="13">
        <v>0</v>
      </c>
      <c r="J25" s="13">
        <v>0</v>
      </c>
      <c r="K25" s="13">
        <v>0</v>
      </c>
      <c r="L25" s="11" t="str">
        <f t="shared" si="22"/>
        <v>!SEGA</v>
      </c>
      <c r="M25" s="11" t="str">
        <f t="shared" si="23"/>
        <v>!SEGB</v>
      </c>
      <c r="N25" s="11" t="str">
        <f t="shared" si="24"/>
        <v>!SEGC</v>
      </c>
      <c r="O25" s="11" t="str">
        <f t="shared" si="25"/>
        <v>!SEGD</v>
      </c>
      <c r="P25" s="11" t="str">
        <f t="shared" si="26"/>
        <v>!SEGE</v>
      </c>
      <c r="Q25" s="11" t="str">
        <f t="shared" si="27"/>
        <v>!SEGF</v>
      </c>
      <c r="R25" s="11" t="str">
        <f t="shared" si="28"/>
        <v>!SEGG</v>
      </c>
      <c r="S25" s="19" t="str">
        <f t="shared" si="19"/>
        <v xml:space="preserve">   (!SEGA|!SEGB|!SEGC|!SEGD) ,</v>
      </c>
      <c r="T25" s="19" t="str">
        <f t="shared" si="29"/>
        <v>( !SEGE|!SEGF|!SEGG), //@</v>
      </c>
    </row>
    <row r="26" spans="3:20">
      <c r="C26" s="8">
        <v>65</v>
      </c>
      <c r="D26" s="18" t="str">
        <f t="shared" si="21"/>
        <v>A</v>
      </c>
      <c r="E26" s="13">
        <v>1</v>
      </c>
      <c r="F26" s="13">
        <v>1</v>
      </c>
      <c r="G26" s="13">
        <v>1</v>
      </c>
      <c r="H26" s="13"/>
      <c r="I26" s="13">
        <v>1</v>
      </c>
      <c r="J26" s="13">
        <v>1</v>
      </c>
      <c r="K26" s="13">
        <v>1</v>
      </c>
      <c r="L26" s="11" t="str">
        <f t="shared" si="12"/>
        <v xml:space="preserve"> SEGA</v>
      </c>
      <c r="M26" s="11" t="str">
        <f t="shared" si="13"/>
        <v xml:space="preserve"> SEGB</v>
      </c>
      <c r="N26" s="11" t="str">
        <f t="shared" si="14"/>
        <v xml:space="preserve"> SEGC</v>
      </c>
      <c r="O26" s="11" t="str">
        <f t="shared" si="15"/>
        <v>!SEGD</v>
      </c>
      <c r="P26" s="11" t="str">
        <f t="shared" si="16"/>
        <v xml:space="preserve"> SEGE</v>
      </c>
      <c r="Q26" s="11" t="str">
        <f t="shared" si="17"/>
        <v xml:space="preserve"> SEGF</v>
      </c>
      <c r="R26" s="11" t="str">
        <f t="shared" si="18"/>
        <v xml:space="preserve"> SEGG</v>
      </c>
      <c r="S26" s="19" t="str">
        <f t="shared" si="19"/>
        <v xml:space="preserve">   ( SEGA| SEGB| SEGC|!SEGD) ,</v>
      </c>
      <c r="T26" s="19" t="str">
        <f t="shared" si="20"/>
        <v>(  SEGE| SEGF| SEGG), //A</v>
      </c>
    </row>
    <row r="27" spans="3:20">
      <c r="C27" s="8">
        <v>66</v>
      </c>
      <c r="D27" s="18" t="s">
        <v>14</v>
      </c>
      <c r="E27" s="13"/>
      <c r="F27" s="13"/>
      <c r="G27" s="13">
        <v>1</v>
      </c>
      <c r="H27" s="13">
        <v>1</v>
      </c>
      <c r="I27" s="13">
        <v>1</v>
      </c>
      <c r="J27" s="13">
        <v>1</v>
      </c>
      <c r="K27" s="13">
        <v>1</v>
      </c>
      <c r="L27" s="11" t="str">
        <f t="shared" si="12"/>
        <v>!SEGA</v>
      </c>
      <c r="M27" s="11" t="str">
        <f t="shared" si="13"/>
        <v>!SEGB</v>
      </c>
      <c r="N27" s="11" t="str">
        <f t="shared" si="14"/>
        <v xml:space="preserve"> SEGC</v>
      </c>
      <c r="O27" s="11" t="str">
        <f t="shared" si="15"/>
        <v xml:space="preserve"> SEGD</v>
      </c>
      <c r="P27" s="11" t="str">
        <f t="shared" si="16"/>
        <v xml:space="preserve"> SEGE</v>
      </c>
      <c r="Q27" s="11" t="str">
        <f t="shared" si="17"/>
        <v xml:space="preserve"> SEGF</v>
      </c>
      <c r="R27" s="11" t="str">
        <f t="shared" si="18"/>
        <v xml:space="preserve"> SEGG</v>
      </c>
      <c r="S27" s="19" t="str">
        <f t="shared" si="19"/>
        <v xml:space="preserve">   (!SEGA|!SEGB| SEGC| SEGD) ,</v>
      </c>
      <c r="T27" s="19" t="str">
        <f t="shared" si="20"/>
        <v>(  SEGE| SEGF| SEGG), //B</v>
      </c>
    </row>
    <row r="28" spans="3:20">
      <c r="C28" s="8">
        <v>67</v>
      </c>
      <c r="D28" s="18" t="s">
        <v>15</v>
      </c>
      <c r="E28" s="13">
        <v>1</v>
      </c>
      <c r="F28" s="13"/>
      <c r="G28" s="13"/>
      <c r="H28" s="13">
        <v>1</v>
      </c>
      <c r="I28" s="13">
        <v>1</v>
      </c>
      <c r="J28" s="13">
        <v>1</v>
      </c>
      <c r="K28" s="13"/>
      <c r="L28" s="11" t="str">
        <f t="shared" si="12"/>
        <v xml:space="preserve"> SEGA</v>
      </c>
      <c r="M28" s="11" t="str">
        <f t="shared" si="13"/>
        <v>!SEGB</v>
      </c>
      <c r="N28" s="11" t="str">
        <f t="shared" si="14"/>
        <v>!SEGC</v>
      </c>
      <c r="O28" s="11" t="str">
        <f t="shared" si="15"/>
        <v xml:space="preserve"> SEGD</v>
      </c>
      <c r="P28" s="11" t="str">
        <f t="shared" si="16"/>
        <v xml:space="preserve"> SEGE</v>
      </c>
      <c r="Q28" s="11" t="str">
        <f t="shared" si="17"/>
        <v xml:space="preserve"> SEGF</v>
      </c>
      <c r="R28" s="11" t="str">
        <f t="shared" si="18"/>
        <v>!SEGG</v>
      </c>
      <c r="S28" s="19" t="str">
        <f t="shared" si="19"/>
        <v xml:space="preserve">   ( SEGA|!SEGB|!SEGC| SEGD) ,</v>
      </c>
      <c r="T28" s="19" t="str">
        <f t="shared" si="20"/>
        <v>(  SEGE| SEGF|!SEGG), //C</v>
      </c>
    </row>
    <row r="29" spans="3:20">
      <c r="C29" s="8">
        <v>68</v>
      </c>
      <c r="D29" s="18" t="s">
        <v>16</v>
      </c>
      <c r="E29" s="13"/>
      <c r="F29" s="13">
        <v>1</v>
      </c>
      <c r="G29" s="13">
        <v>1</v>
      </c>
      <c r="H29" s="13">
        <v>1</v>
      </c>
      <c r="I29" s="13">
        <v>1</v>
      </c>
      <c r="J29" s="13"/>
      <c r="K29" s="13">
        <v>1</v>
      </c>
      <c r="L29" s="11" t="str">
        <f t="shared" si="12"/>
        <v>!SEGA</v>
      </c>
      <c r="M29" s="11" t="str">
        <f t="shared" si="13"/>
        <v xml:space="preserve"> SEGB</v>
      </c>
      <c r="N29" s="11" t="str">
        <f t="shared" si="14"/>
        <v xml:space="preserve"> SEGC</v>
      </c>
      <c r="O29" s="11" t="str">
        <f t="shared" si="15"/>
        <v xml:space="preserve"> SEGD</v>
      </c>
      <c r="P29" s="11" t="str">
        <f t="shared" si="16"/>
        <v xml:space="preserve"> SEGE</v>
      </c>
      <c r="Q29" s="11" t="str">
        <f t="shared" si="17"/>
        <v>!SEGF</v>
      </c>
      <c r="R29" s="11" t="str">
        <f t="shared" si="18"/>
        <v xml:space="preserve"> SEGG</v>
      </c>
      <c r="S29" s="19" t="str">
        <f t="shared" si="19"/>
        <v xml:space="preserve">   (!SEGA| SEGB| SEGC| SEGD) ,</v>
      </c>
      <c r="T29" s="19" t="str">
        <f t="shared" si="20"/>
        <v>(  SEGE|!SEGF| SEGG), //D</v>
      </c>
    </row>
    <row r="30" spans="3:20">
      <c r="C30" s="8">
        <v>69</v>
      </c>
      <c r="D30" s="18" t="s">
        <v>17</v>
      </c>
      <c r="E30" s="13">
        <v>1</v>
      </c>
      <c r="F30" s="13"/>
      <c r="G30" s="13"/>
      <c r="H30" s="13">
        <v>1</v>
      </c>
      <c r="I30" s="13">
        <v>1</v>
      </c>
      <c r="J30" s="13">
        <v>1</v>
      </c>
      <c r="K30" s="13">
        <v>1</v>
      </c>
      <c r="L30" s="11" t="str">
        <f t="shared" si="12"/>
        <v xml:space="preserve"> SEGA</v>
      </c>
      <c r="M30" s="11" t="str">
        <f t="shared" si="13"/>
        <v>!SEGB</v>
      </c>
      <c r="N30" s="11" t="str">
        <f t="shared" si="14"/>
        <v>!SEGC</v>
      </c>
      <c r="O30" s="11" t="str">
        <f t="shared" si="15"/>
        <v xml:space="preserve"> SEGD</v>
      </c>
      <c r="P30" s="11" t="str">
        <f t="shared" si="16"/>
        <v xml:space="preserve"> SEGE</v>
      </c>
      <c r="Q30" s="11" t="str">
        <f t="shared" si="17"/>
        <v xml:space="preserve"> SEGF</v>
      </c>
      <c r="R30" s="11" t="str">
        <f t="shared" si="18"/>
        <v xml:space="preserve"> SEGG</v>
      </c>
      <c r="S30" s="19" t="str">
        <f t="shared" si="19"/>
        <v xml:space="preserve">   ( SEGA|!SEGB|!SEGC| SEGD) ,</v>
      </c>
      <c r="T30" s="19" t="str">
        <f t="shared" si="20"/>
        <v>(  SEGE| SEGF| SEGG), //E</v>
      </c>
    </row>
    <row r="31" spans="3:20">
      <c r="C31" s="8">
        <v>70</v>
      </c>
      <c r="D31" s="18" t="s">
        <v>18</v>
      </c>
      <c r="E31" s="13">
        <v>1</v>
      </c>
      <c r="F31" s="13"/>
      <c r="G31" s="13"/>
      <c r="H31" s="13"/>
      <c r="I31" s="13">
        <v>1</v>
      </c>
      <c r="J31" s="13">
        <v>1</v>
      </c>
      <c r="K31" s="13">
        <v>1</v>
      </c>
      <c r="L31" s="11" t="str">
        <f t="shared" si="12"/>
        <v xml:space="preserve"> SEGA</v>
      </c>
      <c r="M31" s="11" t="str">
        <f t="shared" si="13"/>
        <v>!SEGB</v>
      </c>
      <c r="N31" s="11" t="str">
        <f t="shared" si="14"/>
        <v>!SEGC</v>
      </c>
      <c r="O31" s="11" t="str">
        <f t="shared" si="15"/>
        <v>!SEGD</v>
      </c>
      <c r="P31" s="11" t="str">
        <f t="shared" si="16"/>
        <v xml:space="preserve"> SEGE</v>
      </c>
      <c r="Q31" s="11" t="str">
        <f t="shared" si="17"/>
        <v xml:space="preserve"> SEGF</v>
      </c>
      <c r="R31" s="11" t="str">
        <f t="shared" si="18"/>
        <v xml:space="preserve"> SEGG</v>
      </c>
      <c r="S31" s="19" t="str">
        <f t="shared" si="19"/>
        <v xml:space="preserve">   ( SEGA|!SEGB|!SEGC|!SEGD) ,</v>
      </c>
      <c r="T31" s="19" t="str">
        <f t="shared" si="20"/>
        <v>(  SEGE| SEGF| SEGG), //F</v>
      </c>
    </row>
    <row r="32" spans="3:20">
      <c r="C32" s="8">
        <v>71</v>
      </c>
      <c r="D32" s="18" t="s">
        <v>19</v>
      </c>
      <c r="E32" s="13">
        <v>1</v>
      </c>
      <c r="F32" s="13"/>
      <c r="G32" s="13">
        <v>1</v>
      </c>
      <c r="H32" s="13">
        <v>1</v>
      </c>
      <c r="I32" s="13">
        <v>1</v>
      </c>
      <c r="J32" s="13">
        <v>1</v>
      </c>
      <c r="K32" s="13">
        <v>1</v>
      </c>
      <c r="L32" s="11" t="str">
        <f t="shared" si="12"/>
        <v xml:space="preserve"> SEGA</v>
      </c>
      <c r="M32" s="11" t="str">
        <f t="shared" si="13"/>
        <v>!SEGB</v>
      </c>
      <c r="N32" s="11" t="str">
        <f t="shared" si="14"/>
        <v xml:space="preserve"> SEGC</v>
      </c>
      <c r="O32" s="11" t="str">
        <f t="shared" si="15"/>
        <v xml:space="preserve"> SEGD</v>
      </c>
      <c r="P32" s="11" t="str">
        <f t="shared" si="16"/>
        <v xml:space="preserve"> SEGE</v>
      </c>
      <c r="Q32" s="11" t="str">
        <f t="shared" si="17"/>
        <v xml:space="preserve"> SEGF</v>
      </c>
      <c r="R32" s="11" t="str">
        <f t="shared" si="18"/>
        <v xml:space="preserve"> SEGG</v>
      </c>
      <c r="S32" s="19" t="str">
        <f t="shared" si="19"/>
        <v xml:space="preserve">   ( SEGA|!SEGB| SEGC| SEGD) ,</v>
      </c>
      <c r="T32" s="19" t="str">
        <f t="shared" si="20"/>
        <v>(  SEGE| SEGF| SEGG), //G</v>
      </c>
    </row>
    <row r="33" spans="3:20">
      <c r="C33" s="8">
        <v>72</v>
      </c>
      <c r="D33" s="18" t="s">
        <v>20</v>
      </c>
      <c r="E33" s="13"/>
      <c r="F33" s="13">
        <v>1</v>
      </c>
      <c r="G33" s="13">
        <v>1</v>
      </c>
      <c r="H33" s="13"/>
      <c r="I33" s="13">
        <v>1</v>
      </c>
      <c r="J33" s="13">
        <v>1</v>
      </c>
      <c r="K33" s="13">
        <v>1</v>
      </c>
      <c r="L33" s="11" t="str">
        <f t="shared" si="12"/>
        <v>!SEGA</v>
      </c>
      <c r="M33" s="11" t="str">
        <f t="shared" si="13"/>
        <v xml:space="preserve"> SEGB</v>
      </c>
      <c r="N33" s="11" t="str">
        <f t="shared" si="14"/>
        <v xml:space="preserve"> SEGC</v>
      </c>
      <c r="O33" s="11" t="str">
        <f t="shared" si="15"/>
        <v>!SEGD</v>
      </c>
      <c r="P33" s="11" t="str">
        <f t="shared" si="16"/>
        <v xml:space="preserve"> SEGE</v>
      </c>
      <c r="Q33" s="11" t="str">
        <f t="shared" si="17"/>
        <v xml:space="preserve"> SEGF</v>
      </c>
      <c r="R33" s="11" t="str">
        <f t="shared" si="18"/>
        <v xml:space="preserve"> SEGG</v>
      </c>
      <c r="S33" s="19" t="str">
        <f t="shared" si="19"/>
        <v xml:space="preserve">   (!SEGA| SEGB| SEGC|!SEGD) ,</v>
      </c>
      <c r="T33" s="19" t="str">
        <f t="shared" si="20"/>
        <v>(  SEGE| SEGF| SEGG), //H</v>
      </c>
    </row>
    <row r="34" spans="3:20">
      <c r="C34" s="8">
        <v>73</v>
      </c>
      <c r="D34" s="18" t="s">
        <v>21</v>
      </c>
      <c r="E34" s="13"/>
      <c r="F34" s="13">
        <v>1</v>
      </c>
      <c r="G34" s="13">
        <v>1</v>
      </c>
      <c r="H34" s="13"/>
      <c r="I34" s="13"/>
      <c r="J34" s="13"/>
      <c r="K34" s="13"/>
      <c r="L34" s="11" t="str">
        <f t="shared" si="12"/>
        <v>!SEGA</v>
      </c>
      <c r="M34" s="11" t="str">
        <f t="shared" si="13"/>
        <v xml:space="preserve"> SEGB</v>
      </c>
      <c r="N34" s="11" t="str">
        <f t="shared" si="14"/>
        <v xml:space="preserve"> SEGC</v>
      </c>
      <c r="O34" s="11" t="str">
        <f t="shared" si="15"/>
        <v>!SEGD</v>
      </c>
      <c r="P34" s="11" t="str">
        <f t="shared" si="16"/>
        <v>!SEGE</v>
      </c>
      <c r="Q34" s="11" t="str">
        <f t="shared" si="17"/>
        <v>!SEGF</v>
      </c>
      <c r="R34" s="11" t="str">
        <f t="shared" si="18"/>
        <v>!SEGG</v>
      </c>
      <c r="S34" s="19" t="str">
        <f t="shared" si="19"/>
        <v xml:space="preserve">   (!SEGA| SEGB| SEGC|!SEGD) ,</v>
      </c>
      <c r="T34" s="19" t="str">
        <f t="shared" si="20"/>
        <v>( !SEGE|!SEGF|!SEGG), //I</v>
      </c>
    </row>
    <row r="35" spans="3:20">
      <c r="C35" s="8">
        <v>74</v>
      </c>
      <c r="D35" s="18" t="s">
        <v>22</v>
      </c>
      <c r="E35" s="13"/>
      <c r="F35" s="13">
        <v>1</v>
      </c>
      <c r="G35" s="13">
        <v>1</v>
      </c>
      <c r="H35" s="13">
        <v>1</v>
      </c>
      <c r="I35" s="13"/>
      <c r="J35" s="13"/>
      <c r="K35" s="13"/>
      <c r="L35" s="11" t="str">
        <f t="shared" si="12"/>
        <v>!SEGA</v>
      </c>
      <c r="M35" s="11" t="str">
        <f t="shared" si="13"/>
        <v xml:space="preserve"> SEGB</v>
      </c>
      <c r="N35" s="11" t="str">
        <f t="shared" si="14"/>
        <v xml:space="preserve"> SEGC</v>
      </c>
      <c r="O35" s="11" t="str">
        <f t="shared" si="15"/>
        <v xml:space="preserve"> SEGD</v>
      </c>
      <c r="P35" s="11" t="str">
        <f t="shared" si="16"/>
        <v>!SEGE</v>
      </c>
      <c r="Q35" s="11" t="str">
        <f t="shared" si="17"/>
        <v>!SEGF</v>
      </c>
      <c r="R35" s="11" t="str">
        <f t="shared" si="18"/>
        <v>!SEGG</v>
      </c>
      <c r="S35" s="19" t="str">
        <f t="shared" si="19"/>
        <v xml:space="preserve">   (!SEGA| SEGB| SEGC| SEGD) ,</v>
      </c>
      <c r="T35" s="19" t="str">
        <f t="shared" si="20"/>
        <v>( !SEGE|!SEGF|!SEGG), //J</v>
      </c>
    </row>
    <row r="36" spans="3:20">
      <c r="C36" s="8">
        <v>75</v>
      </c>
      <c r="D36" s="18" t="s">
        <v>23</v>
      </c>
      <c r="E36" s="13"/>
      <c r="F36" s="13"/>
      <c r="G36" s="13"/>
      <c r="H36" s="13"/>
      <c r="I36" s="13">
        <v>1</v>
      </c>
      <c r="J36" s="13">
        <v>1</v>
      </c>
      <c r="K36" s="13">
        <v>1</v>
      </c>
      <c r="L36" s="11" t="str">
        <f t="shared" si="12"/>
        <v>!SEGA</v>
      </c>
      <c r="M36" s="11" t="str">
        <f t="shared" si="13"/>
        <v>!SEGB</v>
      </c>
      <c r="N36" s="11" t="str">
        <f t="shared" si="14"/>
        <v>!SEGC</v>
      </c>
      <c r="O36" s="11" t="str">
        <f t="shared" si="15"/>
        <v>!SEGD</v>
      </c>
      <c r="P36" s="11" t="str">
        <f t="shared" si="16"/>
        <v xml:space="preserve"> SEGE</v>
      </c>
      <c r="Q36" s="11" t="str">
        <f t="shared" si="17"/>
        <v xml:space="preserve"> SEGF</v>
      </c>
      <c r="R36" s="11" t="str">
        <f t="shared" si="18"/>
        <v xml:space="preserve"> SEGG</v>
      </c>
      <c r="S36" s="19" t="str">
        <f t="shared" si="19"/>
        <v xml:space="preserve">   (!SEGA|!SEGB|!SEGC|!SEGD) ,</v>
      </c>
      <c r="T36" s="19" t="str">
        <f t="shared" si="20"/>
        <v>(  SEGE| SEGF| SEGG), //K</v>
      </c>
    </row>
    <row r="37" spans="3:20">
      <c r="C37" s="8">
        <v>76</v>
      </c>
      <c r="D37" s="18" t="s">
        <v>24</v>
      </c>
      <c r="E37" s="13"/>
      <c r="F37" s="13"/>
      <c r="G37" s="13"/>
      <c r="H37" s="13">
        <v>1</v>
      </c>
      <c r="I37" s="13">
        <v>1</v>
      </c>
      <c r="J37" s="13">
        <v>1</v>
      </c>
      <c r="K37" s="13"/>
      <c r="L37" s="11" t="str">
        <f t="shared" si="12"/>
        <v>!SEGA</v>
      </c>
      <c r="M37" s="11" t="str">
        <f t="shared" si="13"/>
        <v>!SEGB</v>
      </c>
      <c r="N37" s="11" t="str">
        <f t="shared" si="14"/>
        <v>!SEGC</v>
      </c>
      <c r="O37" s="11" t="str">
        <f t="shared" si="15"/>
        <v xml:space="preserve"> SEGD</v>
      </c>
      <c r="P37" s="11" t="str">
        <f t="shared" si="16"/>
        <v xml:space="preserve"> SEGE</v>
      </c>
      <c r="Q37" s="11" t="str">
        <f t="shared" si="17"/>
        <v xml:space="preserve"> SEGF</v>
      </c>
      <c r="R37" s="11" t="str">
        <f t="shared" si="18"/>
        <v>!SEGG</v>
      </c>
      <c r="S37" s="19" t="str">
        <f t="shared" si="19"/>
        <v xml:space="preserve">   (!SEGA|!SEGB|!SEGC| SEGD) ,</v>
      </c>
      <c r="T37" s="19" t="str">
        <f t="shared" si="20"/>
        <v>(  SEGE| SEGF|!SEGG), //L</v>
      </c>
    </row>
    <row r="38" spans="3:20">
      <c r="C38" s="8">
        <v>77</v>
      </c>
      <c r="D38" s="18" t="s">
        <v>25</v>
      </c>
      <c r="E38" s="13"/>
      <c r="F38" s="13"/>
      <c r="G38" s="13"/>
      <c r="H38" s="13"/>
      <c r="I38" s="13"/>
      <c r="J38" s="13"/>
      <c r="K38" s="13"/>
      <c r="L38" s="11" t="str">
        <f t="shared" si="12"/>
        <v>!SEGA</v>
      </c>
      <c r="M38" s="11" t="str">
        <f t="shared" si="13"/>
        <v>!SEGB</v>
      </c>
      <c r="N38" s="11" t="str">
        <f t="shared" si="14"/>
        <v>!SEGC</v>
      </c>
      <c r="O38" s="11" t="str">
        <f t="shared" si="15"/>
        <v>!SEGD</v>
      </c>
      <c r="P38" s="11" t="str">
        <f t="shared" si="16"/>
        <v>!SEGE</v>
      </c>
      <c r="Q38" s="11" t="str">
        <f t="shared" si="17"/>
        <v>!SEGF</v>
      </c>
      <c r="R38" s="11" t="str">
        <f t="shared" si="18"/>
        <v>!SEGG</v>
      </c>
      <c r="S38" s="19" t="str">
        <f t="shared" si="19"/>
        <v xml:space="preserve">   (!SEGA|!SEGB|!SEGC|!SEGD) ,</v>
      </c>
      <c r="T38" s="19" t="str">
        <f t="shared" si="20"/>
        <v>( !SEGE|!SEGF|!SEGG), //M</v>
      </c>
    </row>
    <row r="39" spans="3:20">
      <c r="C39" s="8">
        <v>78</v>
      </c>
      <c r="D39" s="18" t="s">
        <v>26</v>
      </c>
      <c r="E39" s="13"/>
      <c r="F39" s="13"/>
      <c r="G39" s="13">
        <v>1</v>
      </c>
      <c r="H39" s="13"/>
      <c r="I39" s="13">
        <v>1</v>
      </c>
      <c r="J39" s="13"/>
      <c r="K39" s="13">
        <v>1</v>
      </c>
      <c r="L39" s="11" t="str">
        <f t="shared" si="12"/>
        <v>!SEGA</v>
      </c>
      <c r="M39" s="11" t="str">
        <f t="shared" si="13"/>
        <v>!SEGB</v>
      </c>
      <c r="N39" s="11" t="str">
        <f t="shared" si="14"/>
        <v xml:space="preserve"> SEGC</v>
      </c>
      <c r="O39" s="11" t="str">
        <f t="shared" si="15"/>
        <v>!SEGD</v>
      </c>
      <c r="P39" s="11" t="str">
        <f t="shared" si="16"/>
        <v xml:space="preserve"> SEGE</v>
      </c>
      <c r="Q39" s="11" t="str">
        <f t="shared" si="17"/>
        <v>!SEGF</v>
      </c>
      <c r="R39" s="11" t="str">
        <f t="shared" si="18"/>
        <v xml:space="preserve"> SEGG</v>
      </c>
      <c r="S39" s="19" t="str">
        <f t="shared" si="19"/>
        <v xml:space="preserve">   (!SEGA|!SEGB| SEGC|!SEGD) ,</v>
      </c>
      <c r="T39" s="19" t="str">
        <f t="shared" si="20"/>
        <v>(  SEGE|!SEGF| SEGG), //N</v>
      </c>
    </row>
    <row r="40" spans="3:20">
      <c r="C40" s="8">
        <v>79</v>
      </c>
      <c r="D40" s="18" t="s">
        <v>27</v>
      </c>
      <c r="E40" s="13"/>
      <c r="F40" s="13"/>
      <c r="G40" s="13">
        <v>1</v>
      </c>
      <c r="H40" s="13">
        <v>1</v>
      </c>
      <c r="I40" s="13">
        <v>1</v>
      </c>
      <c r="J40" s="13"/>
      <c r="K40" s="13">
        <v>1</v>
      </c>
      <c r="L40" s="11" t="str">
        <f t="shared" si="12"/>
        <v>!SEGA</v>
      </c>
      <c r="M40" s="11" t="str">
        <f t="shared" si="13"/>
        <v>!SEGB</v>
      </c>
      <c r="N40" s="11" t="str">
        <f t="shared" si="14"/>
        <v xml:space="preserve"> SEGC</v>
      </c>
      <c r="O40" s="11" t="str">
        <f t="shared" si="15"/>
        <v xml:space="preserve"> SEGD</v>
      </c>
      <c r="P40" s="11" t="str">
        <f t="shared" si="16"/>
        <v xml:space="preserve"> SEGE</v>
      </c>
      <c r="Q40" s="11" t="str">
        <f t="shared" si="17"/>
        <v>!SEGF</v>
      </c>
      <c r="R40" s="11" t="str">
        <f t="shared" si="18"/>
        <v xml:space="preserve"> SEGG</v>
      </c>
      <c r="S40" s="19" t="str">
        <f t="shared" si="19"/>
        <v xml:space="preserve">   (!SEGA|!SEGB| SEGC| SEGD) ,</v>
      </c>
      <c r="T40" s="19" t="str">
        <f t="shared" si="20"/>
        <v>(  SEGE|!SEGF| SEGG), //O</v>
      </c>
    </row>
    <row r="41" spans="3:20">
      <c r="C41" s="8">
        <v>80</v>
      </c>
      <c r="D41" s="18" t="s">
        <v>28</v>
      </c>
      <c r="E41" s="13">
        <v>1</v>
      </c>
      <c r="F41" s="13">
        <v>1</v>
      </c>
      <c r="G41" s="13"/>
      <c r="H41" s="13"/>
      <c r="I41" s="13">
        <v>1</v>
      </c>
      <c r="J41" s="13">
        <v>1</v>
      </c>
      <c r="K41" s="13">
        <v>1</v>
      </c>
      <c r="L41" s="11" t="str">
        <f t="shared" si="12"/>
        <v xml:space="preserve"> SEGA</v>
      </c>
      <c r="M41" s="11" t="str">
        <f t="shared" si="13"/>
        <v xml:space="preserve"> SEGB</v>
      </c>
      <c r="N41" s="11" t="str">
        <f t="shared" si="14"/>
        <v>!SEGC</v>
      </c>
      <c r="O41" s="11" t="str">
        <f t="shared" si="15"/>
        <v>!SEGD</v>
      </c>
      <c r="P41" s="11" t="str">
        <f t="shared" si="16"/>
        <v xml:space="preserve"> SEGE</v>
      </c>
      <c r="Q41" s="11" t="str">
        <f t="shared" si="17"/>
        <v xml:space="preserve"> SEGF</v>
      </c>
      <c r="R41" s="11" t="str">
        <f t="shared" si="18"/>
        <v xml:space="preserve"> SEGG</v>
      </c>
      <c r="S41" s="19" t="str">
        <f t="shared" si="19"/>
        <v xml:space="preserve">   ( SEGA| SEGB|!SEGC|!SEGD) ,</v>
      </c>
      <c r="T41" s="19" t="str">
        <f t="shared" si="20"/>
        <v>(  SEGE| SEGF| SEGG), //P</v>
      </c>
    </row>
    <row r="42" spans="3:20">
      <c r="C42" s="8">
        <v>81</v>
      </c>
      <c r="D42" s="18" t="s">
        <v>29</v>
      </c>
      <c r="E42" s="13">
        <v>1</v>
      </c>
      <c r="F42" s="13">
        <v>1</v>
      </c>
      <c r="G42" s="13">
        <v>1</v>
      </c>
      <c r="H42" s="13"/>
      <c r="I42" s="13"/>
      <c r="J42" s="13">
        <v>1</v>
      </c>
      <c r="K42" s="13">
        <v>1</v>
      </c>
      <c r="L42" s="11" t="str">
        <f t="shared" si="12"/>
        <v xml:space="preserve"> SEGA</v>
      </c>
      <c r="M42" s="11" t="str">
        <f t="shared" si="13"/>
        <v xml:space="preserve"> SEGB</v>
      </c>
      <c r="N42" s="11" t="str">
        <f t="shared" si="14"/>
        <v xml:space="preserve"> SEGC</v>
      </c>
      <c r="O42" s="11" t="str">
        <f t="shared" si="15"/>
        <v>!SEGD</v>
      </c>
      <c r="P42" s="11" t="str">
        <f t="shared" si="16"/>
        <v>!SEGE</v>
      </c>
      <c r="Q42" s="11" t="str">
        <f t="shared" si="17"/>
        <v xml:space="preserve"> SEGF</v>
      </c>
      <c r="R42" s="11" t="str">
        <f t="shared" si="18"/>
        <v xml:space="preserve"> SEGG</v>
      </c>
      <c r="S42" s="19" t="str">
        <f t="shared" si="19"/>
        <v xml:space="preserve">   ( SEGA| SEGB| SEGC|!SEGD) ,</v>
      </c>
      <c r="T42" s="19" t="str">
        <f t="shared" si="20"/>
        <v>( !SEGE| SEGF| SEGG), //Q</v>
      </c>
    </row>
    <row r="43" spans="3:20">
      <c r="C43" s="8">
        <v>82</v>
      </c>
      <c r="D43" s="18" t="s">
        <v>30</v>
      </c>
      <c r="E43" s="13"/>
      <c r="F43" s="13"/>
      <c r="G43" s="13"/>
      <c r="H43" s="13"/>
      <c r="I43" s="13">
        <v>1</v>
      </c>
      <c r="J43" s="13"/>
      <c r="K43" s="13">
        <v>1</v>
      </c>
      <c r="L43" s="11" t="str">
        <f t="shared" si="12"/>
        <v>!SEGA</v>
      </c>
      <c r="M43" s="11" t="str">
        <f t="shared" si="13"/>
        <v>!SEGB</v>
      </c>
      <c r="N43" s="11" t="str">
        <f t="shared" si="14"/>
        <v>!SEGC</v>
      </c>
      <c r="O43" s="11" t="str">
        <f t="shared" si="15"/>
        <v>!SEGD</v>
      </c>
      <c r="P43" s="11" t="str">
        <f t="shared" si="16"/>
        <v xml:space="preserve"> SEGE</v>
      </c>
      <c r="Q43" s="11" t="str">
        <f t="shared" si="17"/>
        <v>!SEGF</v>
      </c>
      <c r="R43" s="11" t="str">
        <f t="shared" si="18"/>
        <v xml:space="preserve"> SEGG</v>
      </c>
      <c r="S43" s="19" t="str">
        <f t="shared" si="19"/>
        <v xml:space="preserve">   (!SEGA|!SEGB|!SEGC|!SEGD) ,</v>
      </c>
      <c r="T43" s="19" t="str">
        <f t="shared" si="20"/>
        <v>(  SEGE|!SEGF| SEGG), //R</v>
      </c>
    </row>
    <row r="44" spans="3:20">
      <c r="C44" s="8">
        <v>83</v>
      </c>
      <c r="D44" s="18" t="s">
        <v>31</v>
      </c>
      <c r="E44" s="13">
        <v>1</v>
      </c>
      <c r="F44" s="13"/>
      <c r="G44" s="13">
        <v>1</v>
      </c>
      <c r="H44" s="13">
        <v>1</v>
      </c>
      <c r="I44" s="13"/>
      <c r="J44" s="13">
        <v>1</v>
      </c>
      <c r="K44" s="13">
        <v>1</v>
      </c>
      <c r="L44" s="11" t="str">
        <f t="shared" si="12"/>
        <v xml:space="preserve"> SEGA</v>
      </c>
      <c r="M44" s="11" t="str">
        <f t="shared" si="13"/>
        <v>!SEGB</v>
      </c>
      <c r="N44" s="11" t="str">
        <f t="shared" si="14"/>
        <v xml:space="preserve"> SEGC</v>
      </c>
      <c r="O44" s="11" t="str">
        <f t="shared" si="15"/>
        <v xml:space="preserve"> SEGD</v>
      </c>
      <c r="P44" s="11" t="str">
        <f t="shared" si="16"/>
        <v>!SEGE</v>
      </c>
      <c r="Q44" s="11" t="str">
        <f t="shared" si="17"/>
        <v xml:space="preserve"> SEGF</v>
      </c>
      <c r="R44" s="11" t="str">
        <f t="shared" si="18"/>
        <v xml:space="preserve"> SEGG</v>
      </c>
      <c r="S44" s="19" t="str">
        <f t="shared" si="19"/>
        <v xml:space="preserve">   ( SEGA|!SEGB| SEGC| SEGD) ,</v>
      </c>
      <c r="T44" s="19" t="str">
        <f t="shared" si="20"/>
        <v>( !SEGE| SEGF| SEGG), //S</v>
      </c>
    </row>
    <row r="45" spans="3:20">
      <c r="C45" s="8">
        <v>84</v>
      </c>
      <c r="D45" s="18" t="s">
        <v>32</v>
      </c>
      <c r="E45" s="13"/>
      <c r="F45" s="13"/>
      <c r="G45" s="13"/>
      <c r="H45" s="13">
        <v>1</v>
      </c>
      <c r="I45" s="13">
        <v>1</v>
      </c>
      <c r="J45" s="13">
        <v>1</v>
      </c>
      <c r="K45" s="13">
        <v>1</v>
      </c>
      <c r="L45" s="11" t="str">
        <f t="shared" si="12"/>
        <v>!SEGA</v>
      </c>
      <c r="M45" s="11" t="str">
        <f t="shared" si="13"/>
        <v>!SEGB</v>
      </c>
      <c r="N45" s="11" t="str">
        <f t="shared" si="14"/>
        <v>!SEGC</v>
      </c>
      <c r="O45" s="11" t="str">
        <f t="shared" si="15"/>
        <v xml:space="preserve"> SEGD</v>
      </c>
      <c r="P45" s="11" t="str">
        <f t="shared" si="16"/>
        <v xml:space="preserve"> SEGE</v>
      </c>
      <c r="Q45" s="11" t="str">
        <f t="shared" si="17"/>
        <v xml:space="preserve"> SEGF</v>
      </c>
      <c r="R45" s="11" t="str">
        <f t="shared" si="18"/>
        <v xml:space="preserve"> SEGG</v>
      </c>
      <c r="S45" s="19" t="str">
        <f t="shared" si="19"/>
        <v xml:space="preserve">   (!SEGA|!SEGB|!SEGC| SEGD) ,</v>
      </c>
      <c r="T45" s="19" t="str">
        <f t="shared" si="20"/>
        <v>(  SEGE| SEGF| SEGG), //T</v>
      </c>
    </row>
    <row r="46" spans="3:20">
      <c r="C46" s="8">
        <v>85</v>
      </c>
      <c r="D46" s="18" t="s">
        <v>33</v>
      </c>
      <c r="E46" s="13"/>
      <c r="F46" s="13"/>
      <c r="G46" s="13">
        <v>1</v>
      </c>
      <c r="H46" s="13">
        <v>1</v>
      </c>
      <c r="I46" s="13">
        <v>1</v>
      </c>
      <c r="J46" s="13"/>
      <c r="K46" s="13"/>
      <c r="L46" s="11" t="str">
        <f t="shared" si="12"/>
        <v>!SEGA</v>
      </c>
      <c r="M46" s="11" t="str">
        <f t="shared" si="13"/>
        <v>!SEGB</v>
      </c>
      <c r="N46" s="11" t="str">
        <f t="shared" si="14"/>
        <v xml:space="preserve"> SEGC</v>
      </c>
      <c r="O46" s="11" t="str">
        <f t="shared" si="15"/>
        <v xml:space="preserve"> SEGD</v>
      </c>
      <c r="P46" s="11" t="str">
        <f t="shared" si="16"/>
        <v xml:space="preserve"> SEGE</v>
      </c>
      <c r="Q46" s="11" t="str">
        <f t="shared" si="17"/>
        <v>!SEGF</v>
      </c>
      <c r="R46" s="11" t="str">
        <f t="shared" si="18"/>
        <v>!SEGG</v>
      </c>
      <c r="S46" s="19" t="str">
        <f t="shared" si="19"/>
        <v xml:space="preserve">   (!SEGA|!SEGB| SEGC| SEGD) ,</v>
      </c>
      <c r="T46" s="19" t="str">
        <f t="shared" si="20"/>
        <v>(  SEGE|!SEGF|!SEGG), //U</v>
      </c>
    </row>
    <row r="47" spans="3:20">
      <c r="C47" s="8">
        <v>86</v>
      </c>
      <c r="D47" s="18" t="s">
        <v>34</v>
      </c>
      <c r="E47" s="13"/>
      <c r="F47" s="13"/>
      <c r="G47" s="13">
        <v>1</v>
      </c>
      <c r="H47" s="13">
        <v>1</v>
      </c>
      <c r="I47" s="13">
        <v>1</v>
      </c>
      <c r="J47" s="13"/>
      <c r="K47" s="13"/>
      <c r="L47" s="11" t="str">
        <f t="shared" si="12"/>
        <v>!SEGA</v>
      </c>
      <c r="M47" s="11" t="str">
        <f t="shared" si="13"/>
        <v>!SEGB</v>
      </c>
      <c r="N47" s="11" t="str">
        <f t="shared" si="14"/>
        <v xml:space="preserve"> SEGC</v>
      </c>
      <c r="O47" s="11" t="str">
        <f t="shared" si="15"/>
        <v xml:space="preserve"> SEGD</v>
      </c>
      <c r="P47" s="11" t="str">
        <f t="shared" si="16"/>
        <v xml:space="preserve"> SEGE</v>
      </c>
      <c r="Q47" s="11" t="str">
        <f t="shared" si="17"/>
        <v>!SEGF</v>
      </c>
      <c r="R47" s="11" t="str">
        <f t="shared" si="18"/>
        <v>!SEGG</v>
      </c>
      <c r="S47" s="19" t="str">
        <f t="shared" si="19"/>
        <v xml:space="preserve">   (!SEGA|!SEGB| SEGC| SEGD) ,</v>
      </c>
      <c r="T47" s="19" t="str">
        <f t="shared" si="20"/>
        <v>(  SEGE|!SEGF|!SEGG), //V</v>
      </c>
    </row>
    <row r="48" spans="3:20">
      <c r="C48" s="8">
        <v>87</v>
      </c>
      <c r="D48" s="18" t="s">
        <v>35</v>
      </c>
      <c r="E48" s="13"/>
      <c r="F48" s="13"/>
      <c r="G48" s="13"/>
      <c r="H48" s="13"/>
      <c r="I48" s="13"/>
      <c r="J48" s="13"/>
      <c r="K48" s="13"/>
      <c r="L48" s="11" t="str">
        <f t="shared" si="12"/>
        <v>!SEGA</v>
      </c>
      <c r="M48" s="11" t="str">
        <f t="shared" si="13"/>
        <v>!SEGB</v>
      </c>
      <c r="N48" s="11" t="str">
        <f t="shared" si="14"/>
        <v>!SEGC</v>
      </c>
      <c r="O48" s="11" t="str">
        <f t="shared" si="15"/>
        <v>!SEGD</v>
      </c>
      <c r="P48" s="11" t="str">
        <f t="shared" si="16"/>
        <v>!SEGE</v>
      </c>
      <c r="Q48" s="11" t="str">
        <f t="shared" si="17"/>
        <v>!SEGF</v>
      </c>
      <c r="R48" s="11" t="str">
        <f t="shared" si="18"/>
        <v>!SEGG</v>
      </c>
      <c r="S48" s="19" t="str">
        <f t="shared" si="19"/>
        <v xml:space="preserve">   (!SEGA|!SEGB|!SEGC|!SEGD) ,</v>
      </c>
      <c r="T48" s="19" t="str">
        <f t="shared" si="20"/>
        <v>( !SEGE|!SEGF|!SEGG), //W</v>
      </c>
    </row>
    <row r="49" spans="3:20">
      <c r="C49" s="8">
        <v>88</v>
      </c>
      <c r="D49" s="18" t="s">
        <v>36</v>
      </c>
      <c r="E49" s="13"/>
      <c r="F49" s="13">
        <v>1</v>
      </c>
      <c r="G49" s="13">
        <v>1</v>
      </c>
      <c r="H49" s="13">
        <v>1</v>
      </c>
      <c r="I49" s="13">
        <v>1</v>
      </c>
      <c r="J49" s="13">
        <v>1</v>
      </c>
      <c r="K49" s="13">
        <v>1</v>
      </c>
      <c r="L49" s="11" t="str">
        <f t="shared" si="12"/>
        <v>!SEGA</v>
      </c>
      <c r="M49" s="11" t="str">
        <f t="shared" si="13"/>
        <v xml:space="preserve"> SEGB</v>
      </c>
      <c r="N49" s="11" t="str">
        <f t="shared" si="14"/>
        <v xml:space="preserve"> SEGC</v>
      </c>
      <c r="O49" s="11" t="str">
        <f t="shared" si="15"/>
        <v xml:space="preserve"> SEGD</v>
      </c>
      <c r="P49" s="11" t="str">
        <f t="shared" si="16"/>
        <v xml:space="preserve"> SEGE</v>
      </c>
      <c r="Q49" s="11" t="str">
        <f t="shared" si="17"/>
        <v xml:space="preserve"> SEGF</v>
      </c>
      <c r="R49" s="11" t="str">
        <f t="shared" si="18"/>
        <v xml:space="preserve"> SEGG</v>
      </c>
      <c r="S49" s="19" t="str">
        <f t="shared" si="19"/>
        <v xml:space="preserve">   (!SEGA| SEGB| SEGC| SEGD) ,</v>
      </c>
      <c r="T49" s="19" t="str">
        <f t="shared" si="20"/>
        <v>(  SEGE| SEGF| SEGG), //X</v>
      </c>
    </row>
    <row r="50" spans="3:20">
      <c r="C50" s="8">
        <v>89</v>
      </c>
      <c r="D50" s="18" t="s">
        <v>37</v>
      </c>
      <c r="E50" s="13"/>
      <c r="F50" s="13">
        <v>1</v>
      </c>
      <c r="G50" s="13">
        <v>1</v>
      </c>
      <c r="H50" s="13">
        <v>1</v>
      </c>
      <c r="I50" s="13"/>
      <c r="J50" s="13">
        <v>1</v>
      </c>
      <c r="K50" s="13">
        <v>1</v>
      </c>
      <c r="L50" s="11" t="str">
        <f t="shared" si="12"/>
        <v>!SEGA</v>
      </c>
      <c r="M50" s="11" t="str">
        <f t="shared" si="13"/>
        <v xml:space="preserve"> SEGB</v>
      </c>
      <c r="N50" s="11" t="str">
        <f t="shared" si="14"/>
        <v xml:space="preserve"> SEGC</v>
      </c>
      <c r="O50" s="11" t="str">
        <f t="shared" si="15"/>
        <v xml:space="preserve"> SEGD</v>
      </c>
      <c r="P50" s="11" t="str">
        <f t="shared" si="16"/>
        <v>!SEGE</v>
      </c>
      <c r="Q50" s="11" t="str">
        <f t="shared" si="17"/>
        <v xml:space="preserve"> SEGF</v>
      </c>
      <c r="R50" s="11" t="str">
        <f t="shared" si="18"/>
        <v xml:space="preserve"> SEGG</v>
      </c>
      <c r="S50" s="19" t="str">
        <f t="shared" si="19"/>
        <v xml:space="preserve">   (!SEGA| SEGB| SEGC| SEGD) ,</v>
      </c>
      <c r="T50" s="19" t="str">
        <f t="shared" si="20"/>
        <v>( !SEGE| SEGF| SEGG), //Y</v>
      </c>
    </row>
    <row r="51" spans="3:20">
      <c r="C51" s="8">
        <v>90</v>
      </c>
      <c r="D51" s="18" t="s">
        <v>38</v>
      </c>
      <c r="E51" s="13">
        <v>1</v>
      </c>
      <c r="F51" s="13">
        <v>1</v>
      </c>
      <c r="G51" s="13"/>
      <c r="H51" s="13">
        <v>1</v>
      </c>
      <c r="I51" s="13">
        <v>1</v>
      </c>
      <c r="J51" s="13"/>
      <c r="K51" s="13">
        <v>1</v>
      </c>
      <c r="L51" s="11" t="str">
        <f t="shared" si="12"/>
        <v xml:space="preserve"> SEGA</v>
      </c>
      <c r="M51" s="11" t="str">
        <f t="shared" si="13"/>
        <v xml:space="preserve"> SEGB</v>
      </c>
      <c r="N51" s="11" t="str">
        <f t="shared" si="14"/>
        <v>!SEGC</v>
      </c>
      <c r="O51" s="11" t="str">
        <f t="shared" si="15"/>
        <v xml:space="preserve"> SEGD</v>
      </c>
      <c r="P51" s="11" t="str">
        <f t="shared" si="16"/>
        <v xml:space="preserve"> SEGE</v>
      </c>
      <c r="Q51" s="11" t="str">
        <f t="shared" si="17"/>
        <v>!SEGF</v>
      </c>
      <c r="R51" s="11" t="str">
        <f t="shared" si="18"/>
        <v xml:space="preserve"> SEGG</v>
      </c>
      <c r="S51" s="19" t="str">
        <f t="shared" si="19"/>
        <v xml:space="preserve">   ( SEGA| SEGB|!SEGC| SEGD) ,</v>
      </c>
      <c r="T51" s="19" t="str">
        <f t="shared" si="20"/>
        <v>(  SEGE|!SEGF| SEGG), //Z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B3:J19"/>
  <sheetViews>
    <sheetView workbookViewId="0">
      <selection activeCell="E22" sqref="E22"/>
    </sheetView>
  </sheetViews>
  <sheetFormatPr defaultRowHeight="15"/>
  <cols>
    <col min="3" max="3" width="10.42578125" bestFit="1" customWidth="1"/>
    <col min="4" max="4" width="8.5703125" customWidth="1"/>
    <col min="5" max="5" width="6.140625" customWidth="1"/>
    <col min="8" max="8" width="62.5703125" customWidth="1"/>
    <col min="9" max="9" width="21" bestFit="1" customWidth="1"/>
  </cols>
  <sheetData>
    <row r="3" spans="2:10">
      <c r="D3" t="s">
        <v>55</v>
      </c>
      <c r="E3" t="s">
        <v>161</v>
      </c>
    </row>
    <row r="4" spans="2:10">
      <c r="B4" s="21" t="s">
        <v>43</v>
      </c>
      <c r="C4" s="21" t="s">
        <v>44</v>
      </c>
      <c r="D4" s="21">
        <v>11</v>
      </c>
      <c r="E4" s="21">
        <v>3</v>
      </c>
      <c r="F4" s="22" t="s">
        <v>162</v>
      </c>
      <c r="G4" s="21">
        <f>+E4</f>
        <v>3</v>
      </c>
      <c r="H4" s="23" t="str">
        <f>+CONCATENATE("#define   _",C4,"_ON()    SymbolON(",$F4,",",$E4,")")</f>
        <v>#define   _FREESCALE_ON()    SymbolON(CHAR_1F,3)</v>
      </c>
      <c r="I4" s="21" t="str">
        <f>+CONCATENATE("  _",C4,"_ON();")</f>
        <v xml:space="preserve">  _FREESCALE_ON();</v>
      </c>
      <c r="J4" s="21"/>
    </row>
    <row r="5" spans="2:10">
      <c r="B5" s="21" t="s">
        <v>48</v>
      </c>
      <c r="C5" s="21" t="s">
        <v>52</v>
      </c>
      <c r="D5" s="21">
        <v>7</v>
      </c>
      <c r="E5" s="21">
        <v>3</v>
      </c>
      <c r="F5" s="22" t="s">
        <v>163</v>
      </c>
      <c r="G5" s="21">
        <f t="shared" ref="G5:G10" si="0">+E5</f>
        <v>3</v>
      </c>
      <c r="H5" s="23" t="str">
        <f>+CONCATENATE("#define   _",C5,"_ON()    SymbolON(",$F5,",",$E5,")")</f>
        <v>#define   _ONE_ON()    SymbolON(CHAR_3F,3)</v>
      </c>
      <c r="I5" s="21" t="str">
        <f t="shared" ref="I5:I10" si="1">+CONCATENATE("  _",C5,"_ON();")</f>
        <v xml:space="preserve">  _ONE_ON();</v>
      </c>
      <c r="J5" s="21"/>
    </row>
    <row r="6" spans="2:10">
      <c r="B6" s="21" t="s">
        <v>49</v>
      </c>
      <c r="C6" s="21" t="s">
        <v>49</v>
      </c>
      <c r="D6" s="21">
        <v>9</v>
      </c>
      <c r="E6" s="21">
        <v>3</v>
      </c>
      <c r="F6" s="22" t="s">
        <v>164</v>
      </c>
      <c r="G6" s="21">
        <f t="shared" si="0"/>
        <v>3</v>
      </c>
      <c r="H6" s="23" t="str">
        <f>+CONCATENATE("#define   _",C6,"_ON()    SymbolON(",$F6,",",$E6,")")</f>
        <v>#define   _COL_ON()    SymbolON(CHAR_2F,3)</v>
      </c>
      <c r="I6" s="21" t="str">
        <f t="shared" si="1"/>
        <v xml:space="preserve">  _COL_ON();</v>
      </c>
      <c r="J6" s="21"/>
    </row>
    <row r="7" spans="2:10">
      <c r="B7" s="21" t="s">
        <v>50</v>
      </c>
      <c r="C7" s="21" t="s">
        <v>53</v>
      </c>
      <c r="D7" s="21">
        <v>6</v>
      </c>
      <c r="E7" s="21">
        <v>0</v>
      </c>
      <c r="F7" s="22" t="s">
        <v>45</v>
      </c>
      <c r="G7" s="21">
        <f t="shared" si="0"/>
        <v>0</v>
      </c>
      <c r="H7" s="23" t="str">
        <f>+CONCATENATE("#define   _",C7,"_ON()    SymbolON(",$F7,",",$E7,")")</f>
        <v>#define   _GRADE_ON()    SymbolON(CHAR_S1,0)</v>
      </c>
      <c r="I7" s="21" t="str">
        <f t="shared" si="1"/>
        <v xml:space="preserve">  _GRADE_ON();</v>
      </c>
      <c r="J7" s="21"/>
    </row>
    <row r="8" spans="2:10">
      <c r="B8" s="21" t="s">
        <v>51</v>
      </c>
      <c r="C8" s="21" t="s">
        <v>54</v>
      </c>
      <c r="D8" s="21">
        <v>6</v>
      </c>
      <c r="E8" s="21">
        <v>1</v>
      </c>
      <c r="F8" s="22" t="s">
        <v>45</v>
      </c>
      <c r="G8" s="21">
        <f t="shared" si="0"/>
        <v>1</v>
      </c>
      <c r="H8" s="23" t="str">
        <f>+CONCATENATE("#define   _",C8,"_ON()    SymbolON(",$F8,",",$E8,")")</f>
        <v>#define   _PERCENTAGE_ON()    SymbolON(CHAR_S1,1)</v>
      </c>
      <c r="I8" s="21" t="str">
        <f t="shared" si="1"/>
        <v xml:space="preserve">  _PERCENTAGE_ON();</v>
      </c>
      <c r="J8" s="21"/>
    </row>
    <row r="9" spans="2:10">
      <c r="B9" s="21" t="s">
        <v>46</v>
      </c>
      <c r="C9" s="21" t="s">
        <v>46</v>
      </c>
      <c r="D9" s="21">
        <v>6</v>
      </c>
      <c r="E9" s="21">
        <v>2</v>
      </c>
      <c r="F9" s="22" t="s">
        <v>45</v>
      </c>
      <c r="G9" s="21">
        <f t="shared" si="0"/>
        <v>2</v>
      </c>
      <c r="H9" s="23" t="str">
        <f>+CONCATENATE("#define   _",C9,"_ON()    SymbolON(",$F9,",",$E9,")")</f>
        <v>#define   _AM_ON()    SymbolON(CHAR_S1,2)</v>
      </c>
      <c r="I9" s="21" t="str">
        <f t="shared" si="1"/>
        <v xml:space="preserve">  _AM_ON();</v>
      </c>
      <c r="J9" s="21"/>
    </row>
    <row r="10" spans="2:10">
      <c r="B10" s="21" t="s">
        <v>47</v>
      </c>
      <c r="C10" s="21" t="s">
        <v>47</v>
      </c>
      <c r="D10" s="21">
        <v>6</v>
      </c>
      <c r="E10" s="21">
        <v>3</v>
      </c>
      <c r="F10" s="22" t="s">
        <v>45</v>
      </c>
      <c r="G10" s="21">
        <f t="shared" si="0"/>
        <v>3</v>
      </c>
      <c r="H10" s="23" t="str">
        <f>+CONCATENATE("#define   _",C10,"_ON()    SymbolON(",$F10,",",$E10,")")</f>
        <v>#define   _PM_ON()    SymbolON(CHAR_S1,3)</v>
      </c>
      <c r="I10" s="21" t="str">
        <f t="shared" si="1"/>
        <v xml:space="preserve">  _PM_ON();</v>
      </c>
      <c r="J10" s="21"/>
    </row>
    <row r="11" spans="2:10">
      <c r="B11" s="21"/>
      <c r="C11" s="21"/>
      <c r="D11" s="21"/>
      <c r="E11" s="21"/>
      <c r="F11" s="22"/>
      <c r="G11" s="21"/>
      <c r="H11" s="23"/>
      <c r="I11" s="21"/>
      <c r="J11" s="21"/>
    </row>
    <row r="12" spans="2:10">
      <c r="B12" s="21" t="s">
        <v>43</v>
      </c>
      <c r="C12" s="21" t="s">
        <v>44</v>
      </c>
      <c r="D12" s="21">
        <v>11</v>
      </c>
      <c r="E12" s="21">
        <v>3</v>
      </c>
      <c r="F12" s="22" t="s">
        <v>162</v>
      </c>
      <c r="G12" s="21">
        <f>+E12</f>
        <v>3</v>
      </c>
      <c r="H12" s="23" t="str">
        <f>+CONCATENATE("#define   _",C12,"_OFF()    SymbolOFF(",$F12,",",$E12,")")</f>
        <v>#define   _FREESCALE_OFF()    SymbolOFF(CHAR_1F,3)</v>
      </c>
      <c r="I12" s="21" t="str">
        <f>+CONCATENATE("  _",C12,"_OFF();")</f>
        <v xml:space="preserve">  _FREESCALE_OFF();</v>
      </c>
      <c r="J12" s="21"/>
    </row>
    <row r="13" spans="2:10">
      <c r="B13" s="21" t="s">
        <v>48</v>
      </c>
      <c r="C13" s="21" t="s">
        <v>52</v>
      </c>
      <c r="D13" s="21">
        <v>7</v>
      </c>
      <c r="E13" s="21">
        <v>3</v>
      </c>
      <c r="F13" s="22" t="s">
        <v>163</v>
      </c>
      <c r="G13" s="21">
        <f t="shared" ref="G13:G18" si="2">+E13</f>
        <v>3</v>
      </c>
      <c r="H13" s="23" t="str">
        <f>+CONCATENATE("#define   _",C13,"_OFF()    SymbolOFF(",$F13,",",$E13,")")</f>
        <v>#define   _ONE_OFF()    SymbolOFF(CHAR_3F,3)</v>
      </c>
      <c r="I13" s="21" t="str">
        <f t="shared" ref="I13:I18" si="3">+CONCATENATE("  _",C13,"_OFF();")</f>
        <v xml:space="preserve">  _ONE_OFF();</v>
      </c>
      <c r="J13" s="21"/>
    </row>
    <row r="14" spans="2:10">
      <c r="B14" s="21" t="s">
        <v>49</v>
      </c>
      <c r="C14" s="21" t="s">
        <v>49</v>
      </c>
      <c r="D14" s="21">
        <v>9</v>
      </c>
      <c r="E14" s="21">
        <v>3</v>
      </c>
      <c r="F14" s="22" t="s">
        <v>164</v>
      </c>
      <c r="G14" s="21">
        <f t="shared" si="2"/>
        <v>3</v>
      </c>
      <c r="H14" s="23" t="str">
        <f>+CONCATENATE("#define   _",C14,"_OFF()    SymbolOFF(",$F14,",",$E14,")")</f>
        <v>#define   _COL_OFF()    SymbolOFF(CHAR_2F,3)</v>
      </c>
      <c r="I14" s="21" t="str">
        <f t="shared" si="3"/>
        <v xml:space="preserve">  _COL_OFF();</v>
      </c>
      <c r="J14" s="21"/>
    </row>
    <row r="15" spans="2:10">
      <c r="B15" s="21" t="s">
        <v>50</v>
      </c>
      <c r="C15" s="21" t="s">
        <v>53</v>
      </c>
      <c r="D15" s="21">
        <v>6</v>
      </c>
      <c r="E15" s="21">
        <v>0</v>
      </c>
      <c r="F15" s="22" t="s">
        <v>45</v>
      </c>
      <c r="G15" s="21">
        <f t="shared" si="2"/>
        <v>0</v>
      </c>
      <c r="H15" s="23" t="str">
        <f>+CONCATENATE("#define   _",C15,"_OFF()    SymbolOFF(",$F15,",",$E15,")")</f>
        <v>#define   _GRADE_OFF()    SymbolOFF(CHAR_S1,0)</v>
      </c>
      <c r="I15" s="21" t="str">
        <f t="shared" si="3"/>
        <v xml:space="preserve">  _GRADE_OFF();</v>
      </c>
      <c r="J15" s="21"/>
    </row>
    <row r="16" spans="2:10">
      <c r="B16" s="21" t="s">
        <v>51</v>
      </c>
      <c r="C16" s="21" t="s">
        <v>54</v>
      </c>
      <c r="D16" s="21">
        <v>6</v>
      </c>
      <c r="E16" s="21">
        <v>1</v>
      </c>
      <c r="F16" s="22" t="s">
        <v>45</v>
      </c>
      <c r="G16" s="21">
        <f t="shared" si="2"/>
        <v>1</v>
      </c>
      <c r="H16" s="23" t="str">
        <f>+CONCATENATE("#define   _",C16,"_OFF()    SymbolOFF(",$F16,",",$E16,")")</f>
        <v>#define   _PERCENTAGE_OFF()    SymbolOFF(CHAR_S1,1)</v>
      </c>
      <c r="I16" s="21" t="str">
        <f t="shared" si="3"/>
        <v xml:space="preserve">  _PERCENTAGE_OFF();</v>
      </c>
      <c r="J16" s="21"/>
    </row>
    <row r="17" spans="2:10">
      <c r="B17" s="21" t="s">
        <v>46</v>
      </c>
      <c r="C17" s="21" t="s">
        <v>46</v>
      </c>
      <c r="D17" s="21">
        <v>6</v>
      </c>
      <c r="E17" s="21">
        <v>2</v>
      </c>
      <c r="F17" s="22" t="s">
        <v>45</v>
      </c>
      <c r="G17" s="21">
        <f t="shared" si="2"/>
        <v>2</v>
      </c>
      <c r="H17" s="23" t="str">
        <f>+CONCATENATE("#define   _",C17,"_OFF()    SymbolOFF(",$F17,",",$E17,")")</f>
        <v>#define   _AM_OFF()    SymbolOFF(CHAR_S1,2)</v>
      </c>
      <c r="I17" s="21" t="str">
        <f t="shared" si="3"/>
        <v xml:space="preserve">  _AM_OFF();</v>
      </c>
      <c r="J17" s="21"/>
    </row>
    <row r="18" spans="2:10">
      <c r="B18" s="21" t="s">
        <v>47</v>
      </c>
      <c r="C18" s="21" t="s">
        <v>47</v>
      </c>
      <c r="D18" s="21">
        <v>6</v>
      </c>
      <c r="E18" s="21">
        <v>3</v>
      </c>
      <c r="F18" s="22" t="s">
        <v>45</v>
      </c>
      <c r="G18" s="21">
        <f t="shared" si="2"/>
        <v>3</v>
      </c>
      <c r="H18" s="23" t="str">
        <f>+CONCATENATE("#define   _",C18,"_OFF()    SymbolOFF(",$F18,",",$E18,")")</f>
        <v>#define   _PM_OFF()    SymbolOFF(CHAR_S1,3)</v>
      </c>
      <c r="I18" s="21" t="str">
        <f t="shared" si="3"/>
        <v xml:space="preserve">  _PM_OFF();</v>
      </c>
      <c r="J18" s="21"/>
    </row>
    <row r="19" spans="2:10">
      <c r="B19" s="21"/>
      <c r="C19" s="21"/>
      <c r="D19" s="21"/>
      <c r="E19" s="21"/>
      <c r="F19" s="22"/>
      <c r="G19" s="21"/>
      <c r="H19" s="23"/>
      <c r="I19" s="21"/>
      <c r="J19" s="21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B49"/>
  <sheetViews>
    <sheetView workbookViewId="0">
      <selection activeCell="D32" sqref="D32"/>
    </sheetView>
  </sheetViews>
  <sheetFormatPr defaultRowHeight="15"/>
  <cols>
    <col min="1" max="1" width="11.7109375" customWidth="1"/>
    <col min="2" max="2" width="15.5703125" customWidth="1"/>
  </cols>
  <sheetData>
    <row r="1" spans="1:2" ht="30">
      <c r="A1" s="20" t="s">
        <v>85</v>
      </c>
      <c r="B1" s="20" t="s">
        <v>123</v>
      </c>
    </row>
    <row r="2" spans="1:2">
      <c r="A2" s="13" t="s">
        <v>67</v>
      </c>
      <c r="B2" s="13" t="s">
        <v>56</v>
      </c>
    </row>
    <row r="3" spans="1:2">
      <c r="A3" s="13" t="s">
        <v>68</v>
      </c>
      <c r="B3" s="13" t="s">
        <v>57</v>
      </c>
    </row>
    <row r="4" spans="1:2">
      <c r="A4" s="13" t="s">
        <v>69</v>
      </c>
      <c r="B4" s="13" t="s">
        <v>58</v>
      </c>
    </row>
    <row r="5" spans="1:2">
      <c r="A5" s="13" t="s">
        <v>70</v>
      </c>
      <c r="B5" s="13" t="s">
        <v>59</v>
      </c>
    </row>
    <row r="6" spans="1:2">
      <c r="A6" s="13" t="s">
        <v>86</v>
      </c>
      <c r="B6" s="13" t="s">
        <v>124</v>
      </c>
    </row>
    <row r="7" spans="1:2">
      <c r="A7" s="13" t="s">
        <v>87</v>
      </c>
      <c r="B7" s="13" t="s">
        <v>125</v>
      </c>
    </row>
    <row r="8" spans="1:2">
      <c r="A8" s="13" t="s">
        <v>88</v>
      </c>
      <c r="B8" s="13" t="s">
        <v>126</v>
      </c>
    </row>
    <row r="9" spans="1:2">
      <c r="A9" s="13" t="s">
        <v>89</v>
      </c>
      <c r="B9" s="13" t="s">
        <v>127</v>
      </c>
    </row>
    <row r="10" spans="1:2">
      <c r="A10" s="13" t="s">
        <v>90</v>
      </c>
      <c r="B10" s="13" t="s">
        <v>128</v>
      </c>
    </row>
    <row r="11" spans="1:2">
      <c r="A11" s="13" t="s">
        <v>91</v>
      </c>
      <c r="B11" s="13" t="s">
        <v>129</v>
      </c>
    </row>
    <row r="12" spans="1:2">
      <c r="A12" s="13" t="s">
        <v>92</v>
      </c>
      <c r="B12" s="13" t="s">
        <v>130</v>
      </c>
    </row>
    <row r="13" spans="1:2">
      <c r="A13" s="13" t="s">
        <v>93</v>
      </c>
      <c r="B13" s="13" t="s">
        <v>131</v>
      </c>
    </row>
    <row r="14" spans="1:2">
      <c r="A14" s="13" t="s">
        <v>74</v>
      </c>
      <c r="B14" s="13" t="s">
        <v>62</v>
      </c>
    </row>
    <row r="15" spans="1:2">
      <c r="A15" s="13" t="s">
        <v>75</v>
      </c>
      <c r="B15" s="13" t="s">
        <v>63</v>
      </c>
    </row>
    <row r="16" spans="1:2">
      <c r="A16" s="13" t="s">
        <v>76</v>
      </c>
      <c r="B16" s="13" t="s">
        <v>65</v>
      </c>
    </row>
    <row r="17" spans="1:2">
      <c r="A17" s="13" t="s">
        <v>77</v>
      </c>
      <c r="B17" s="13" t="s">
        <v>64</v>
      </c>
    </row>
    <row r="18" spans="1:2">
      <c r="A18" s="13" t="s">
        <v>94</v>
      </c>
      <c r="B18" s="13" t="s">
        <v>132</v>
      </c>
    </row>
    <row r="19" spans="1:2">
      <c r="A19" s="13" t="s">
        <v>95</v>
      </c>
      <c r="B19" s="13" t="s">
        <v>133</v>
      </c>
    </row>
    <row r="20" spans="1:2">
      <c r="A20" s="13" t="s">
        <v>96</v>
      </c>
      <c r="B20" s="13" t="s">
        <v>134</v>
      </c>
    </row>
    <row r="21" spans="1:2">
      <c r="A21" s="13" t="s">
        <v>97</v>
      </c>
      <c r="B21" s="13" t="s">
        <v>135</v>
      </c>
    </row>
    <row r="22" spans="1:2">
      <c r="A22" s="13" t="s">
        <v>71</v>
      </c>
      <c r="B22" s="13" t="s">
        <v>60</v>
      </c>
    </row>
    <row r="23" spans="1:2">
      <c r="A23" s="13" t="s">
        <v>72</v>
      </c>
      <c r="B23" s="13" t="s">
        <v>66</v>
      </c>
    </row>
    <row r="24" spans="1:2">
      <c r="A24" s="13" t="s">
        <v>73</v>
      </c>
      <c r="B24" s="13" t="s">
        <v>61</v>
      </c>
    </row>
    <row r="25" spans="1:2">
      <c r="A25" s="2" t="s">
        <v>98</v>
      </c>
      <c r="B25" s="2" t="s">
        <v>136</v>
      </c>
    </row>
    <row r="26" spans="1:2">
      <c r="A26" s="13" t="s">
        <v>99</v>
      </c>
      <c r="B26" s="13" t="s">
        <v>137</v>
      </c>
    </row>
    <row r="27" spans="1:2">
      <c r="A27" s="13" t="s">
        <v>100</v>
      </c>
      <c r="B27" s="13" t="s">
        <v>138</v>
      </c>
    </row>
    <row r="28" spans="1:2">
      <c r="A28" s="13" t="s">
        <v>101</v>
      </c>
      <c r="B28" s="13" t="s">
        <v>139</v>
      </c>
    </row>
    <row r="29" spans="1:2">
      <c r="A29" s="13" t="s">
        <v>102</v>
      </c>
      <c r="B29" s="13" t="s">
        <v>140</v>
      </c>
    </row>
    <row r="30" spans="1:2">
      <c r="A30" s="2" t="s">
        <v>103</v>
      </c>
      <c r="B30" s="2" t="s">
        <v>141</v>
      </c>
    </row>
    <row r="31" spans="1:2">
      <c r="A31" s="13" t="s">
        <v>104</v>
      </c>
      <c r="B31" s="13" t="s">
        <v>142</v>
      </c>
    </row>
    <row r="32" spans="1:2">
      <c r="A32" s="13" t="s">
        <v>105</v>
      </c>
      <c r="B32" s="13" t="s">
        <v>143</v>
      </c>
    </row>
    <row r="33" spans="1:2">
      <c r="A33" s="13" t="s">
        <v>106</v>
      </c>
      <c r="B33" s="13" t="s">
        <v>144</v>
      </c>
    </row>
    <row r="34" spans="1:2">
      <c r="A34" s="13" t="s">
        <v>107</v>
      </c>
      <c r="B34" s="13" t="s">
        <v>145</v>
      </c>
    </row>
    <row r="35" spans="1:2">
      <c r="A35" s="13" t="s">
        <v>108</v>
      </c>
      <c r="B35" s="13" t="s">
        <v>146</v>
      </c>
    </row>
    <row r="36" spans="1:2">
      <c r="A36" s="13" t="s">
        <v>109</v>
      </c>
      <c r="B36" s="13" t="s">
        <v>147</v>
      </c>
    </row>
    <row r="37" spans="1:2">
      <c r="A37" s="13" t="s">
        <v>110</v>
      </c>
      <c r="B37" s="13" t="s">
        <v>148</v>
      </c>
    </row>
    <row r="38" spans="1:2">
      <c r="A38" s="13" t="s">
        <v>111</v>
      </c>
      <c r="B38" s="13" t="s">
        <v>149</v>
      </c>
    </row>
    <row r="39" spans="1:2">
      <c r="A39" s="13" t="s">
        <v>112</v>
      </c>
      <c r="B39" s="13" t="s">
        <v>150</v>
      </c>
    </row>
    <row r="40" spans="1:2">
      <c r="A40" s="13" t="s">
        <v>113</v>
      </c>
      <c r="B40" s="13" t="s">
        <v>151</v>
      </c>
    </row>
    <row r="41" spans="1:2">
      <c r="A41" s="13" t="s">
        <v>114</v>
      </c>
      <c r="B41" s="13" t="s">
        <v>152</v>
      </c>
    </row>
    <row r="42" spans="1:2">
      <c r="A42" s="13" t="s">
        <v>115</v>
      </c>
      <c r="B42" s="13" t="s">
        <v>153</v>
      </c>
    </row>
    <row r="43" spans="1:2">
      <c r="A43" s="13" t="s">
        <v>116</v>
      </c>
      <c r="B43" s="13" t="s">
        <v>154</v>
      </c>
    </row>
    <row r="44" spans="1:2">
      <c r="A44" s="13" t="s">
        <v>117</v>
      </c>
      <c r="B44" s="13" t="s">
        <v>155</v>
      </c>
    </row>
    <row r="45" spans="1:2">
      <c r="A45" s="13" t="s">
        <v>118</v>
      </c>
      <c r="B45" s="13" t="s">
        <v>156</v>
      </c>
    </row>
    <row r="46" spans="1:2">
      <c r="A46" s="13" t="s">
        <v>119</v>
      </c>
      <c r="B46" s="13" t="s">
        <v>157</v>
      </c>
    </row>
    <row r="47" spans="1:2">
      <c r="A47" s="13" t="s">
        <v>120</v>
      </c>
      <c r="B47" s="13" t="s">
        <v>158</v>
      </c>
    </row>
    <row r="48" spans="1:2">
      <c r="A48" s="13" t="s">
        <v>121</v>
      </c>
      <c r="B48" s="13" t="s">
        <v>159</v>
      </c>
    </row>
    <row r="49" spans="1:2">
      <c r="A49" s="13" t="s">
        <v>122</v>
      </c>
      <c r="B49" s="13" t="s">
        <v>160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GD-6363P-TWRPI</vt:lpstr>
      <vt:lpstr>Ascii-7SEg</vt:lpstr>
      <vt:lpstr>Special Symbols</vt:lpstr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2011-09-05T23:05:20Z</dcterms:modified>
</cp:coreProperties>
</file>